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D:\Rozpočty a výkazy výměr\Kladruby - chodník\"/>
    </mc:Choice>
  </mc:AlternateContent>
  <bookViews>
    <workbookView xWindow="0" yWindow="0" windowWidth="0" windowHeight="0"/>
  </bookViews>
  <sheets>
    <sheet name="Rekapitulace stavby" sheetId="1" r:id="rId1"/>
    <sheet name="SO110 - Chodník pro pěší" sheetId="2" r:id="rId2"/>
    <sheet name="SO120 - Odvodnění komunik..." sheetId="3" r:id="rId3"/>
    <sheet name="VRN - Vedlejší rozpočtové..." sheetId="4" r:id="rId4"/>
  </sheets>
  <definedNames>
    <definedName name="_xlnm.Print_Area" localSheetId="0">'Rekapitulace stavby'!$D$4:$AO$76,'Rekapitulace stavby'!$C$82:$AQ$98</definedName>
    <definedName name="_xlnm.Print_Titles" localSheetId="0">'Rekapitulace stavby'!$92:$92</definedName>
    <definedName name="_xlnm._FilterDatabase" localSheetId="1" hidden="1">'SO110 - Chodník pro pěší'!$C$123:$K$262</definedName>
    <definedName name="_xlnm.Print_Area" localSheetId="1">'SO110 - Chodník pro pěší'!$C$4:$J$76,'SO110 - Chodník pro pěší'!$C$82:$J$105,'SO110 - Chodník pro pěší'!$C$111:$K$262</definedName>
    <definedName name="_xlnm.Print_Titles" localSheetId="1">'SO110 - Chodník pro pěší'!$123:$123</definedName>
    <definedName name="_xlnm._FilterDatabase" localSheetId="2" hidden="1">'SO120 - Odvodnění komunik...'!$C$120:$K$184</definedName>
    <definedName name="_xlnm.Print_Area" localSheetId="2">'SO120 - Odvodnění komunik...'!$C$4:$J$76,'SO120 - Odvodnění komunik...'!$C$82:$J$102,'SO120 - Odvodnění komunik...'!$C$108:$K$184</definedName>
    <definedName name="_xlnm.Print_Titles" localSheetId="2">'SO120 - Odvodnění komunik...'!$120:$120</definedName>
    <definedName name="_xlnm._FilterDatabase" localSheetId="3" hidden="1">'VRN - Vedlejší rozpočtové...'!$C$119:$K$142</definedName>
    <definedName name="_xlnm.Print_Area" localSheetId="3">'VRN - Vedlejší rozpočtové...'!$C$4:$J$76,'VRN - Vedlejší rozpočtové...'!$C$82:$J$101,'VRN - Vedlejší rozpočtové...'!$C$107:$K$142</definedName>
    <definedName name="_xlnm.Print_Titles" localSheetId="3">'VRN - Vedlejší rozpočtové...'!$119:$119</definedName>
  </definedNames>
  <calcPr/>
</workbook>
</file>

<file path=xl/calcChain.xml><?xml version="1.0" encoding="utf-8"?>
<calcChain xmlns="http://schemas.openxmlformats.org/spreadsheetml/2006/main">
  <c i="4" l="1" r="P139"/>
  <c r="J37"/>
  <c r="J36"/>
  <c i="1" r="AY97"/>
  <c i="4" r="J35"/>
  <c i="1" r="AX97"/>
  <c i="4" r="BI140"/>
  <c r="BH140"/>
  <c r="BG140"/>
  <c r="BF140"/>
  <c r="T140"/>
  <c r="T139"/>
  <c r="R140"/>
  <c r="R139"/>
  <c r="P140"/>
  <c r="BI136"/>
  <c r="BH136"/>
  <c r="BG136"/>
  <c r="BF136"/>
  <c r="T136"/>
  <c r="R136"/>
  <c r="P136"/>
  <c r="BI133"/>
  <c r="BH133"/>
  <c r="BG133"/>
  <c r="BF133"/>
  <c r="T133"/>
  <c r="R133"/>
  <c r="P133"/>
  <c r="BI130"/>
  <c r="BH130"/>
  <c r="BG130"/>
  <c r="BF130"/>
  <c r="T130"/>
  <c r="R130"/>
  <c r="P130"/>
  <c r="BI128"/>
  <c r="BH128"/>
  <c r="BG128"/>
  <c r="BF128"/>
  <c r="T128"/>
  <c r="R128"/>
  <c r="P128"/>
  <c r="BI127"/>
  <c r="BH127"/>
  <c r="BG127"/>
  <c r="BF127"/>
  <c r="T127"/>
  <c r="R127"/>
  <c r="P127"/>
  <c r="BI126"/>
  <c r="BH126"/>
  <c r="BG126"/>
  <c r="BF126"/>
  <c r="T126"/>
  <c r="R126"/>
  <c r="P126"/>
  <c r="BI123"/>
  <c r="BH123"/>
  <c r="BG123"/>
  <c r="BF123"/>
  <c r="T123"/>
  <c r="R123"/>
  <c r="P123"/>
  <c r="F114"/>
  <c r="E112"/>
  <c r="F89"/>
  <c r="E87"/>
  <c r="J24"/>
  <c r="E24"/>
  <c r="J92"/>
  <c r="J23"/>
  <c r="J21"/>
  <c r="E21"/>
  <c r="J116"/>
  <c r="J20"/>
  <c r="J18"/>
  <c r="E18"/>
  <c r="F117"/>
  <c r="J17"/>
  <c r="J15"/>
  <c r="E15"/>
  <c r="F116"/>
  <c r="J14"/>
  <c r="J12"/>
  <c r="J89"/>
  <c r="E7"/>
  <c r="E110"/>
  <c i="3" r="J37"/>
  <c r="J36"/>
  <c i="1" r="AY96"/>
  <c i="3" r="J35"/>
  <c i="1" r="AX96"/>
  <c i="3" r="BI183"/>
  <c r="BH183"/>
  <c r="BG183"/>
  <c r="BF183"/>
  <c r="T183"/>
  <c r="T182"/>
  <c r="R183"/>
  <c r="R182"/>
  <c r="P183"/>
  <c r="P182"/>
  <c r="BI181"/>
  <c r="BH181"/>
  <c r="BG181"/>
  <c r="BF181"/>
  <c r="T181"/>
  <c r="R181"/>
  <c r="P181"/>
  <c r="BI179"/>
  <c r="BH179"/>
  <c r="BG179"/>
  <c r="BF179"/>
  <c r="T179"/>
  <c r="R179"/>
  <c r="P179"/>
  <c r="BI178"/>
  <c r="BH178"/>
  <c r="BG178"/>
  <c r="BF178"/>
  <c r="T178"/>
  <c r="R178"/>
  <c r="P178"/>
  <c r="BI177"/>
  <c r="BH177"/>
  <c r="BG177"/>
  <c r="BF177"/>
  <c r="T177"/>
  <c r="R177"/>
  <c r="P177"/>
  <c r="BI176"/>
  <c r="BH176"/>
  <c r="BG176"/>
  <c r="BF176"/>
  <c r="T176"/>
  <c r="R176"/>
  <c r="P176"/>
  <c r="BI175"/>
  <c r="BH175"/>
  <c r="BG175"/>
  <c r="BF175"/>
  <c r="T175"/>
  <c r="R175"/>
  <c r="P175"/>
  <c r="BI174"/>
  <c r="BH174"/>
  <c r="BG174"/>
  <c r="BF174"/>
  <c r="T174"/>
  <c r="R174"/>
  <c r="P174"/>
  <c r="BI173"/>
  <c r="BH173"/>
  <c r="BG173"/>
  <c r="BF173"/>
  <c r="T173"/>
  <c r="R173"/>
  <c r="P173"/>
  <c r="BI171"/>
  <c r="BH171"/>
  <c r="BG171"/>
  <c r="BF171"/>
  <c r="T171"/>
  <c r="R171"/>
  <c r="P171"/>
  <c r="BI170"/>
  <c r="BH170"/>
  <c r="BG170"/>
  <c r="BF170"/>
  <c r="T170"/>
  <c r="R170"/>
  <c r="P170"/>
  <c r="BI168"/>
  <c r="BH168"/>
  <c r="BG168"/>
  <c r="BF168"/>
  <c r="T168"/>
  <c r="R168"/>
  <c r="P168"/>
  <c r="BI167"/>
  <c r="BH167"/>
  <c r="BG167"/>
  <c r="BF167"/>
  <c r="T167"/>
  <c r="R167"/>
  <c r="P167"/>
  <c r="BI166"/>
  <c r="BH166"/>
  <c r="BG166"/>
  <c r="BF166"/>
  <c r="T166"/>
  <c r="R166"/>
  <c r="P166"/>
  <c r="BI163"/>
  <c r="BH163"/>
  <c r="BG163"/>
  <c r="BF163"/>
  <c r="T163"/>
  <c r="R163"/>
  <c r="P163"/>
  <c r="BI161"/>
  <c r="BH161"/>
  <c r="BG161"/>
  <c r="BF161"/>
  <c r="T161"/>
  <c r="R161"/>
  <c r="P161"/>
  <c r="BI157"/>
  <c r="BH157"/>
  <c r="BG157"/>
  <c r="BF157"/>
  <c r="T157"/>
  <c r="R157"/>
  <c r="P157"/>
  <c r="BI153"/>
  <c r="BH153"/>
  <c r="BG153"/>
  <c r="BF153"/>
  <c r="T153"/>
  <c r="T152"/>
  <c r="R153"/>
  <c r="R152"/>
  <c r="P153"/>
  <c r="P152"/>
  <c r="BI150"/>
  <c r="BH150"/>
  <c r="BG150"/>
  <c r="BF150"/>
  <c r="T150"/>
  <c r="R150"/>
  <c r="P150"/>
  <c r="BI147"/>
  <c r="BH147"/>
  <c r="BG147"/>
  <c r="BF147"/>
  <c r="T147"/>
  <c r="R147"/>
  <c r="P147"/>
  <c r="BI143"/>
  <c r="BH143"/>
  <c r="BG143"/>
  <c r="BF143"/>
  <c r="T143"/>
  <c r="R143"/>
  <c r="P143"/>
  <c r="BI140"/>
  <c r="BH140"/>
  <c r="BG140"/>
  <c r="BF140"/>
  <c r="T140"/>
  <c r="R140"/>
  <c r="P140"/>
  <c r="BI138"/>
  <c r="BH138"/>
  <c r="BG138"/>
  <c r="BF138"/>
  <c r="T138"/>
  <c r="R138"/>
  <c r="P138"/>
  <c r="BI135"/>
  <c r="BH135"/>
  <c r="BG135"/>
  <c r="BF135"/>
  <c r="T135"/>
  <c r="R135"/>
  <c r="P135"/>
  <c r="BI132"/>
  <c r="BH132"/>
  <c r="BG132"/>
  <c r="BF132"/>
  <c r="T132"/>
  <c r="R132"/>
  <c r="P132"/>
  <c r="BI130"/>
  <c r="BH130"/>
  <c r="BG130"/>
  <c r="BF130"/>
  <c r="T130"/>
  <c r="R130"/>
  <c r="P130"/>
  <c r="BI127"/>
  <c r="BH127"/>
  <c r="BG127"/>
  <c r="BF127"/>
  <c r="T127"/>
  <c r="R127"/>
  <c r="P127"/>
  <c r="BI124"/>
  <c r="BH124"/>
  <c r="BG124"/>
  <c r="BF124"/>
  <c r="T124"/>
  <c r="R124"/>
  <c r="P124"/>
  <c r="F115"/>
  <c r="E113"/>
  <c r="F89"/>
  <c r="E87"/>
  <c r="J24"/>
  <c r="E24"/>
  <c r="J118"/>
  <c r="J23"/>
  <c r="J21"/>
  <c r="E21"/>
  <c r="J91"/>
  <c r="J20"/>
  <c r="J18"/>
  <c r="E18"/>
  <c r="F118"/>
  <c r="J17"/>
  <c r="J15"/>
  <c r="E15"/>
  <c r="F117"/>
  <c r="J14"/>
  <c r="J12"/>
  <c r="J89"/>
  <c r="E7"/>
  <c r="E111"/>
  <c i="2" r="J37"/>
  <c r="J36"/>
  <c i="1" r="AY95"/>
  <c i="2" r="J35"/>
  <c i="1" r="AX95"/>
  <c i="2" r="BI262"/>
  <c r="BH262"/>
  <c r="BG262"/>
  <c r="BF262"/>
  <c r="T262"/>
  <c r="T261"/>
  <c r="R262"/>
  <c r="R261"/>
  <c r="P262"/>
  <c r="P261"/>
  <c r="BI259"/>
  <c r="BH259"/>
  <c r="BG259"/>
  <c r="BF259"/>
  <c r="T259"/>
  <c r="R259"/>
  <c r="P259"/>
  <c r="BI257"/>
  <c r="BH257"/>
  <c r="BG257"/>
  <c r="BF257"/>
  <c r="T257"/>
  <c r="R257"/>
  <c r="P257"/>
  <c r="BI254"/>
  <c r="BH254"/>
  <c r="BG254"/>
  <c r="BF254"/>
  <c r="T254"/>
  <c r="R254"/>
  <c r="P254"/>
  <c r="BI249"/>
  <c r="BH249"/>
  <c r="BG249"/>
  <c r="BF249"/>
  <c r="T249"/>
  <c r="R249"/>
  <c r="P249"/>
  <c r="BI246"/>
  <c r="BH246"/>
  <c r="BG246"/>
  <c r="BF246"/>
  <c r="T246"/>
  <c r="R246"/>
  <c r="P246"/>
  <c r="BI244"/>
  <c r="BH244"/>
  <c r="BG244"/>
  <c r="BF244"/>
  <c r="T244"/>
  <c r="R244"/>
  <c r="P244"/>
  <c r="BI242"/>
  <c r="BH242"/>
  <c r="BG242"/>
  <c r="BF242"/>
  <c r="T242"/>
  <c r="R242"/>
  <c r="P242"/>
  <c r="BI240"/>
  <c r="BH240"/>
  <c r="BG240"/>
  <c r="BF240"/>
  <c r="T240"/>
  <c r="R240"/>
  <c r="P240"/>
  <c r="BI239"/>
  <c r="BH239"/>
  <c r="BG239"/>
  <c r="BF239"/>
  <c r="T239"/>
  <c r="R239"/>
  <c r="P239"/>
  <c r="BI236"/>
  <c r="BH236"/>
  <c r="BG236"/>
  <c r="BF236"/>
  <c r="T236"/>
  <c r="R236"/>
  <c r="P236"/>
  <c r="BI235"/>
  <c r="BH235"/>
  <c r="BG235"/>
  <c r="BF235"/>
  <c r="T235"/>
  <c r="R235"/>
  <c r="P235"/>
  <c r="BI234"/>
  <c r="BH234"/>
  <c r="BG234"/>
  <c r="BF234"/>
  <c r="T234"/>
  <c r="R234"/>
  <c r="P234"/>
  <c r="BI233"/>
  <c r="BH233"/>
  <c r="BG233"/>
  <c r="BF233"/>
  <c r="T233"/>
  <c r="R233"/>
  <c r="P233"/>
  <c r="BI227"/>
  <c r="BH227"/>
  <c r="BG227"/>
  <c r="BF227"/>
  <c r="T227"/>
  <c r="R227"/>
  <c r="P227"/>
  <c r="BI225"/>
  <c r="BH225"/>
  <c r="BG225"/>
  <c r="BF225"/>
  <c r="T225"/>
  <c r="R225"/>
  <c r="P225"/>
  <c r="BI224"/>
  <c r="BH224"/>
  <c r="BG224"/>
  <c r="BF224"/>
  <c r="T224"/>
  <c r="R224"/>
  <c r="P224"/>
  <c r="BI221"/>
  <c r="BH221"/>
  <c r="BG221"/>
  <c r="BF221"/>
  <c r="T221"/>
  <c r="R221"/>
  <c r="P221"/>
  <c r="BI220"/>
  <c r="BH220"/>
  <c r="BG220"/>
  <c r="BF220"/>
  <c r="T220"/>
  <c r="R220"/>
  <c r="P220"/>
  <c r="BI219"/>
  <c r="BH219"/>
  <c r="BG219"/>
  <c r="BF219"/>
  <c r="T219"/>
  <c r="R219"/>
  <c r="P219"/>
  <c r="BI216"/>
  <c r="BH216"/>
  <c r="BG216"/>
  <c r="BF216"/>
  <c r="T216"/>
  <c r="R216"/>
  <c r="P216"/>
  <c r="BI213"/>
  <c r="BH213"/>
  <c r="BG213"/>
  <c r="BF213"/>
  <c r="T213"/>
  <c r="R213"/>
  <c r="P213"/>
  <c r="BI210"/>
  <c r="BH210"/>
  <c r="BG210"/>
  <c r="BF210"/>
  <c r="T210"/>
  <c r="R210"/>
  <c r="P210"/>
  <c r="BI208"/>
  <c r="BH208"/>
  <c r="BG208"/>
  <c r="BF208"/>
  <c r="T208"/>
  <c r="R208"/>
  <c r="P208"/>
  <c r="BI206"/>
  <c r="BH206"/>
  <c r="BG206"/>
  <c r="BF206"/>
  <c r="T206"/>
  <c r="R206"/>
  <c r="P206"/>
  <c r="BI201"/>
  <c r="BH201"/>
  <c r="BG201"/>
  <c r="BF201"/>
  <c r="T201"/>
  <c r="R201"/>
  <c r="P201"/>
  <c r="BI198"/>
  <c r="BH198"/>
  <c r="BG198"/>
  <c r="BF198"/>
  <c r="T198"/>
  <c r="T197"/>
  <c r="R198"/>
  <c r="R197"/>
  <c r="P198"/>
  <c r="P197"/>
  <c r="BI194"/>
  <c r="BH194"/>
  <c r="BG194"/>
  <c r="BF194"/>
  <c r="T194"/>
  <c r="R194"/>
  <c r="P194"/>
  <c r="BI191"/>
  <c r="BH191"/>
  <c r="BG191"/>
  <c r="BF191"/>
  <c r="T191"/>
  <c r="R191"/>
  <c r="P191"/>
  <c r="BI188"/>
  <c r="BH188"/>
  <c r="BG188"/>
  <c r="BF188"/>
  <c r="T188"/>
  <c r="R188"/>
  <c r="P188"/>
  <c r="BI185"/>
  <c r="BH185"/>
  <c r="BG185"/>
  <c r="BF185"/>
  <c r="T185"/>
  <c r="R185"/>
  <c r="P185"/>
  <c r="BI182"/>
  <c r="BH182"/>
  <c r="BG182"/>
  <c r="BF182"/>
  <c r="T182"/>
  <c r="R182"/>
  <c r="P182"/>
  <c r="BI175"/>
  <c r="BH175"/>
  <c r="BG175"/>
  <c r="BF175"/>
  <c r="T175"/>
  <c r="R175"/>
  <c r="P175"/>
  <c r="BI172"/>
  <c r="BH172"/>
  <c r="BG172"/>
  <c r="BF172"/>
  <c r="T172"/>
  <c r="R172"/>
  <c r="P172"/>
  <c r="BI169"/>
  <c r="BH169"/>
  <c r="BG169"/>
  <c r="BF169"/>
  <c r="T169"/>
  <c r="R169"/>
  <c r="P169"/>
  <c r="BI166"/>
  <c r="BH166"/>
  <c r="BG166"/>
  <c r="BF166"/>
  <c r="T166"/>
  <c r="R166"/>
  <c r="P166"/>
  <c r="BI164"/>
  <c r="BH164"/>
  <c r="BG164"/>
  <c r="BF164"/>
  <c r="T164"/>
  <c r="R164"/>
  <c r="P164"/>
  <c r="BI162"/>
  <c r="BH162"/>
  <c r="BG162"/>
  <c r="BF162"/>
  <c r="T162"/>
  <c r="R162"/>
  <c r="P162"/>
  <c r="BI159"/>
  <c r="BH159"/>
  <c r="BG159"/>
  <c r="BF159"/>
  <c r="T159"/>
  <c r="R159"/>
  <c r="P159"/>
  <c r="BI156"/>
  <c r="BH156"/>
  <c r="BG156"/>
  <c r="BF156"/>
  <c r="T156"/>
  <c r="R156"/>
  <c r="P156"/>
  <c r="BI151"/>
  <c r="BH151"/>
  <c r="BG151"/>
  <c r="BF151"/>
  <c r="T151"/>
  <c r="R151"/>
  <c r="P151"/>
  <c r="BI148"/>
  <c r="BH148"/>
  <c r="BG148"/>
  <c r="BF148"/>
  <c r="T148"/>
  <c r="R148"/>
  <c r="P148"/>
  <c r="BI139"/>
  <c r="BH139"/>
  <c r="BG139"/>
  <c r="BF139"/>
  <c r="T139"/>
  <c r="R139"/>
  <c r="P139"/>
  <c r="BI136"/>
  <c r="BH136"/>
  <c r="BG136"/>
  <c r="BF136"/>
  <c r="T136"/>
  <c r="R136"/>
  <c r="P136"/>
  <c r="BI133"/>
  <c r="BH133"/>
  <c r="BG133"/>
  <c r="BF133"/>
  <c r="T133"/>
  <c r="R133"/>
  <c r="P133"/>
  <c r="BI130"/>
  <c r="BH130"/>
  <c r="BG130"/>
  <c r="BF130"/>
  <c r="T130"/>
  <c r="R130"/>
  <c r="P130"/>
  <c r="BI127"/>
  <c r="BH127"/>
  <c r="BG127"/>
  <c r="BF127"/>
  <c r="T127"/>
  <c r="R127"/>
  <c r="P127"/>
  <c r="F118"/>
  <c r="E116"/>
  <c r="F89"/>
  <c r="E87"/>
  <c r="J24"/>
  <c r="E24"/>
  <c r="J121"/>
  <c r="J23"/>
  <c r="J21"/>
  <c r="E21"/>
  <c r="J91"/>
  <c r="J20"/>
  <c r="J18"/>
  <c r="E18"/>
  <c r="F121"/>
  <c r="J17"/>
  <c r="J15"/>
  <c r="E15"/>
  <c r="F91"/>
  <c r="J14"/>
  <c r="J12"/>
  <c r="J118"/>
  <c r="E7"/>
  <c r="E114"/>
  <c i="1" r="L90"/>
  <c r="AM90"/>
  <c r="AM89"/>
  <c r="L89"/>
  <c r="AM87"/>
  <c r="L87"/>
  <c r="L85"/>
  <c r="L84"/>
  <c i="4" r="BK140"/>
  <c r="BK130"/>
  <c r="BK127"/>
  <c r="BK126"/>
  <c i="3" r="J181"/>
  <c r="BK179"/>
  <c r="BK178"/>
  <c r="BK176"/>
  <c r="J173"/>
  <c r="BK171"/>
  <c r="J170"/>
  <c r="BK168"/>
  <c r="BK166"/>
  <c r="BK153"/>
  <c r="J150"/>
  <c r="J147"/>
  <c r="J143"/>
  <c r="J140"/>
  <c r="BK138"/>
  <c r="BK132"/>
  <c i="2" r="BK259"/>
  <c r="J254"/>
  <c r="BK249"/>
  <c r="J246"/>
  <c r="J227"/>
  <c r="BK221"/>
  <c r="BK219"/>
  <c r="BK216"/>
  <c r="BK210"/>
  <c r="BK201"/>
  <c r="J198"/>
  <c r="J194"/>
  <c r="BK188"/>
  <c r="J185"/>
  <c r="BK182"/>
  <c r="BK164"/>
  <c r="J159"/>
  <c r="BK156"/>
  <c r="J133"/>
  <c r="J130"/>
  <c i="4" r="J140"/>
  <c r="BK136"/>
  <c r="J133"/>
  <c r="J130"/>
  <c r="J128"/>
  <c r="J126"/>
  <c i="3" r="BK183"/>
  <c r="BK181"/>
  <c r="J179"/>
  <c r="BK177"/>
  <c r="BK174"/>
  <c r="BK173"/>
  <c r="J171"/>
  <c r="BK170"/>
  <c r="J168"/>
  <c r="BK167"/>
  <c r="BK163"/>
  <c r="BK161"/>
  <c r="BK140"/>
  <c r="J130"/>
  <c r="J127"/>
  <c r="BK124"/>
  <c i="2" r="BK262"/>
  <c r="J262"/>
  <c r="BK239"/>
  <c r="J235"/>
  <c r="BK224"/>
  <c r="J221"/>
  <c r="J213"/>
  <c r="J210"/>
  <c r="BK208"/>
  <c r="J206"/>
  <c r="BK185"/>
  <c r="J175"/>
  <c r="J172"/>
  <c r="BK166"/>
  <c r="J139"/>
  <c r="BK136"/>
  <c r="BK130"/>
  <c r="BK127"/>
  <c i="4" r="J136"/>
  <c r="BK133"/>
  <c r="BK128"/>
  <c r="J127"/>
  <c r="J123"/>
  <c i="3" r="J183"/>
  <c r="J177"/>
  <c r="J176"/>
  <c r="BK175"/>
  <c r="J174"/>
  <c r="J161"/>
  <c r="BK157"/>
  <c r="J153"/>
  <c r="BK143"/>
  <c r="BK135"/>
  <c r="J124"/>
  <c i="2" r="J259"/>
  <c r="BK257"/>
  <c r="J249"/>
  <c r="BK244"/>
  <c r="J242"/>
  <c r="BK240"/>
  <c r="BK236"/>
  <c r="J234"/>
  <c r="J233"/>
  <c r="BK227"/>
  <c r="BK225"/>
  <c r="J224"/>
  <c r="J220"/>
  <c r="J219"/>
  <c r="J208"/>
  <c r="J201"/>
  <c r="J191"/>
  <c r="J188"/>
  <c r="J169"/>
  <c r="J166"/>
  <c r="J164"/>
  <c r="J162"/>
  <c r="BK159"/>
  <c r="J156"/>
  <c r="J151"/>
  <c r="J148"/>
  <c r="J136"/>
  <c r="J127"/>
  <c i="4" r="BK123"/>
  <c i="3" r="J178"/>
  <c r="J175"/>
  <c r="J167"/>
  <c r="J166"/>
  <c r="J163"/>
  <c r="J157"/>
  <c r="BK150"/>
  <c r="BK147"/>
  <c r="J138"/>
  <c r="J135"/>
  <c r="J132"/>
  <c r="BK130"/>
  <c r="BK127"/>
  <c i="2" r="J257"/>
  <c r="BK254"/>
  <c r="BK246"/>
  <c r="J244"/>
  <c r="BK242"/>
  <c r="J240"/>
  <c r="J239"/>
  <c r="J236"/>
  <c r="BK235"/>
  <c r="BK234"/>
  <c r="BK233"/>
  <c r="J225"/>
  <c r="BK220"/>
  <c r="J216"/>
  <c r="BK213"/>
  <c r="BK206"/>
  <c r="BK198"/>
  <c r="BK194"/>
  <c r="BK191"/>
  <c r="J182"/>
  <c r="BK175"/>
  <c r="BK172"/>
  <c r="BK169"/>
  <c r="BK162"/>
  <c r="BK151"/>
  <c r="BK148"/>
  <c r="BK139"/>
  <c r="BK133"/>
  <c i="1" r="AS94"/>
  <c i="2" l="1" r="R126"/>
  <c r="T200"/>
  <c r="T226"/>
  <c r="P248"/>
  <c i="3" r="BK123"/>
  <c r="R156"/>
  <c i="4" r="T122"/>
  <c i="2" r="T126"/>
  <c r="R190"/>
  <c r="P200"/>
  <c r="P226"/>
  <c r="R248"/>
  <c i="3" r="P123"/>
  <c r="P156"/>
  <c i="2" r="BK126"/>
  <c r="J126"/>
  <c r="J98"/>
  <c r="BK190"/>
  <c r="J190"/>
  <c r="J99"/>
  <c r="T190"/>
  <c r="BK200"/>
  <c r="J200"/>
  <c r="J101"/>
  <c r="BK226"/>
  <c r="J226"/>
  <c r="J102"/>
  <c r="BK248"/>
  <c r="J248"/>
  <c r="J103"/>
  <c i="3" r="R123"/>
  <c r="R122"/>
  <c r="R121"/>
  <c r="T156"/>
  <c i="2" r="P126"/>
  <c r="P125"/>
  <c r="P124"/>
  <c i="1" r="AU95"/>
  <c i="2" r="P190"/>
  <c r="R200"/>
  <c r="R226"/>
  <c r="T248"/>
  <c i="3" r="T123"/>
  <c r="T122"/>
  <c r="T121"/>
  <c r="BK156"/>
  <c r="J156"/>
  <c r="J100"/>
  <c i="4" r="BK122"/>
  <c r="J122"/>
  <c r="J98"/>
  <c r="P122"/>
  <c r="R122"/>
  <c r="BK129"/>
  <c r="J129"/>
  <c r="J99"/>
  <c r="P129"/>
  <c r="R129"/>
  <c r="T129"/>
  <c i="2" r="E85"/>
  <c r="F92"/>
  <c r="J120"/>
  <c r="BE127"/>
  <c r="BE133"/>
  <c r="BE156"/>
  <c r="BE182"/>
  <c r="BE185"/>
  <c r="BE188"/>
  <c r="BE206"/>
  <c r="BE208"/>
  <c r="BE216"/>
  <c r="BE221"/>
  <c r="BE249"/>
  <c r="BK197"/>
  <c r="J197"/>
  <c r="J100"/>
  <c r="BK261"/>
  <c r="J261"/>
  <c r="J104"/>
  <c i="3" r="F92"/>
  <c r="BE140"/>
  <c r="BE168"/>
  <c r="BE173"/>
  <c r="BE174"/>
  <c r="BE176"/>
  <c r="BK152"/>
  <c r="J152"/>
  <c r="J99"/>
  <c r="BK182"/>
  <c r="J182"/>
  <c r="J101"/>
  <c i="4" r="F91"/>
  <c r="F92"/>
  <c r="J114"/>
  <c r="J117"/>
  <c r="BE126"/>
  <c i="2" r="J89"/>
  <c r="F120"/>
  <c r="BE130"/>
  <c r="BE162"/>
  <c r="BE164"/>
  <c r="BE172"/>
  <c r="BE175"/>
  <c r="BE191"/>
  <c r="BE210"/>
  <c r="BE239"/>
  <c r="BE240"/>
  <c r="BE242"/>
  <c r="BE244"/>
  <c r="BE254"/>
  <c i="3" r="F91"/>
  <c r="J92"/>
  <c r="J115"/>
  <c r="BE124"/>
  <c r="BE130"/>
  <c r="BE138"/>
  <c r="BE147"/>
  <c r="BE163"/>
  <c r="BE166"/>
  <c r="BE167"/>
  <c r="BE170"/>
  <c r="BE171"/>
  <c r="BE177"/>
  <c r="BE178"/>
  <c r="BE179"/>
  <c r="BE183"/>
  <c i="4" r="E85"/>
  <c r="BE128"/>
  <c r="BE130"/>
  <c i="2" r="J92"/>
  <c r="BE148"/>
  <c r="BE151"/>
  <c r="BE159"/>
  <c r="BE194"/>
  <c r="BE198"/>
  <c r="BE201"/>
  <c r="BE213"/>
  <c r="BE219"/>
  <c r="BE225"/>
  <c r="BE233"/>
  <c r="BE262"/>
  <c i="3" r="E85"/>
  <c r="J117"/>
  <c r="BE127"/>
  <c r="BE132"/>
  <c r="BE135"/>
  <c r="BE143"/>
  <c r="BE150"/>
  <c r="BE153"/>
  <c r="BE175"/>
  <c i="4" r="J91"/>
  <c r="BE123"/>
  <c r="BE127"/>
  <c r="BE133"/>
  <c i="2" r="BE136"/>
  <c r="BE139"/>
  <c r="BE166"/>
  <c r="BE169"/>
  <c r="BE220"/>
  <c r="BE224"/>
  <c r="BE227"/>
  <c r="BE234"/>
  <c r="BE235"/>
  <c r="BE236"/>
  <c r="BE246"/>
  <c r="BE257"/>
  <c r="BE259"/>
  <c i="3" r="BE157"/>
  <c r="BE161"/>
  <c r="BE181"/>
  <c i="4" r="BE136"/>
  <c r="BE140"/>
  <c r="BK139"/>
  <c r="J139"/>
  <c r="J100"/>
  <c i="2" r="F35"/>
  <c i="1" r="BB95"/>
  <c i="3" r="J34"/>
  <c i="1" r="AW96"/>
  <c i="3" r="F37"/>
  <c i="1" r="BD96"/>
  <c i="4" r="J34"/>
  <c i="1" r="AW97"/>
  <c i="2" r="F37"/>
  <c i="1" r="BD95"/>
  <c i="4" r="F35"/>
  <c i="1" r="BB97"/>
  <c i="2" r="J34"/>
  <c i="1" r="AW95"/>
  <c i="3" r="F35"/>
  <c i="1" r="BB96"/>
  <c i="2" r="F36"/>
  <c i="1" r="BC95"/>
  <c i="3" r="F34"/>
  <c i="1" r="BA96"/>
  <c i="2" r="F34"/>
  <c i="1" r="BA95"/>
  <c i="3" r="F36"/>
  <c i="1" r="BC96"/>
  <c i="4" r="F34"/>
  <c i="1" r="BA97"/>
  <c i="4" r="F36"/>
  <c i="1" r="BC97"/>
  <c i="4" r="F37"/>
  <c i="1" r="BD97"/>
  <c i="4" l="1" r="R121"/>
  <c r="R120"/>
  <c i="3" r="BK122"/>
  <c r="J122"/>
  <c r="J97"/>
  <c i="2" r="R125"/>
  <c r="R124"/>
  <c i="4" r="P121"/>
  <c r="P120"/>
  <c i="1" r="AU97"/>
  <c i="3" r="P122"/>
  <c r="P121"/>
  <c i="1" r="AU96"/>
  <c i="2" r="T125"/>
  <c r="T124"/>
  <c i="4" r="T121"/>
  <c r="T120"/>
  <c i="3" r="J123"/>
  <c r="J98"/>
  <c i="2" r="BK125"/>
  <c r="J125"/>
  <c r="J97"/>
  <c i="4" r="BK121"/>
  <c r="J121"/>
  <c r="J97"/>
  <c i="2" r="F33"/>
  <c i="1" r="AZ95"/>
  <c i="3" r="J33"/>
  <c i="1" r="AV96"/>
  <c r="AT96"/>
  <c r="BB94"/>
  <c r="W31"/>
  <c r="BC94"/>
  <c r="W32"/>
  <c i="2" r="J33"/>
  <c i="1" r="AV95"/>
  <c r="AT95"/>
  <c r="BA94"/>
  <c r="AW94"/>
  <c r="AK30"/>
  <c i="3" r="F33"/>
  <c i="1" r="AZ96"/>
  <c r="BD94"/>
  <c r="W33"/>
  <c i="4" r="J33"/>
  <c i="1" r="AV97"/>
  <c r="AT97"/>
  <c i="4" r="F33"/>
  <c i="1" r="AZ97"/>
  <c i="2" l="1" r="BK124"/>
  <c r="J124"/>
  <c r="J96"/>
  <c i="3" r="BK121"/>
  <c r="J121"/>
  <c i="4" r="BK120"/>
  <c r="J120"/>
  <c r="J96"/>
  <c i="1" r="AZ94"/>
  <c r="W29"/>
  <c r="AX94"/>
  <c r="AY94"/>
  <c r="W30"/>
  <c r="AU94"/>
  <c i="3" r="J30"/>
  <c i="1" r="AG96"/>
  <c r="AN96"/>
  <c i="3" l="1" r="J39"/>
  <c r="J96"/>
  <c i="1" r="AV94"/>
  <c r="AK29"/>
  <c i="2" r="J30"/>
  <c i="1" r="AG95"/>
  <c r="AN95"/>
  <c i="4" r="J30"/>
  <c i="1" r="AG97"/>
  <c r="AN97"/>
  <c i="2" l="1" r="J39"/>
  <c i="4" r="J39"/>
  <c i="1" r="AG94"/>
  <c r="AK26"/>
  <c r="AK35"/>
  <c r="AT94"/>
  <c l="1" r="AN94"/>
</calcChain>
</file>

<file path=xl/sharedStrings.xml><?xml version="1.0" encoding="utf-8"?>
<sst xmlns="http://schemas.openxmlformats.org/spreadsheetml/2006/main">
  <si>
    <t>Export Komplet</t>
  </si>
  <si>
    <t/>
  </si>
  <si>
    <t>2.0</t>
  </si>
  <si>
    <t>ZAMOK</t>
  </si>
  <si>
    <t>False</t>
  </si>
  <si>
    <t>{86bd1a9c-9099-42b5-878b-83898b97cf39}</t>
  </si>
  <si>
    <t>0,01</t>
  </si>
  <si>
    <t>21</t>
  </si>
  <si>
    <t>15</t>
  </si>
  <si>
    <t>REKAPITULACE STAVBY</t>
  </si>
  <si>
    <t xml:space="preserve">v ---  níže se nacházejí doplnkové a pomocné údaje k sestavám  --- v</t>
  </si>
  <si>
    <t>Návod na vyplnění</t>
  </si>
  <si>
    <t>0,001</t>
  </si>
  <si>
    <t>Kód:</t>
  </si>
  <si>
    <t>0320</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</si>
  <si>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</si>
  <si>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</si>
  <si>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CHODNÍK PRO PĚŠÍ BROD U STŘÍBRA</t>
  </si>
  <si>
    <t>KSO:</t>
  </si>
  <si>
    <t>CC-CZ:</t>
  </si>
  <si>
    <t>Místo:</t>
  </si>
  <si>
    <t xml:space="preserve"> </t>
  </si>
  <si>
    <t>Datum:</t>
  </si>
  <si>
    <t>25. 11. 2020</t>
  </si>
  <si>
    <t>Zadavatel:</t>
  </si>
  <si>
    <t>IČ:</t>
  </si>
  <si>
    <t>DIČ:</t>
  </si>
  <si>
    <t>Uchazeč:</t>
  </si>
  <si>
    <t>Vyplň údaj</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</si>
  <si>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</si>
  <si>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</si>
  <si>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</si>
  <si>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</si>
  <si>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</si>
  <si>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</si>
  <si>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</si>
  <si>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</si>
  <si>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</si>
  <si>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</si>
  <si>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</si>
  <si>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</si>
  <si>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</si>
  <si>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</si>
  <si>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</si>
  <si>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</si>
  <si>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</si>
  <si>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</si>
  <si>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</si>
  <si>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</si>
  <si>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</si>
  <si>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</si>
  <si>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</si>
  <si>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</si>
  <si>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</si>
  <si>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</si>
  <si>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</si>
  <si>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</si>
  <si>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</si>
  <si>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</si>
  <si>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</si>
  <si>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</si>
  <si>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</si>
  <si>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</si>
  <si>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</si>
  <si>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</si>
  <si>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</si>
  <si>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</si>
  <si>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</si>
  <si>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</si>
  <si>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</si>
  <si>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</si>
  <si>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</si>
  <si>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</si>
  <si>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</si>
  <si>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</si>
  <si>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</si>
  <si>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</si>
  <si>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</si>
  <si>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SO110</t>
  </si>
  <si>
    <t>Chodník pro pěší</t>
  </si>
  <si>
    <t>STA</t>
  </si>
  <si>
    <t>1</t>
  </si>
  <si>
    <t>{c3a2abf3-f420-4c43-a86b-df3aaac5bade}</t>
  </si>
  <si>
    <t>2</t>
  </si>
  <si>
    <t>SO120</t>
  </si>
  <si>
    <t>Odvodnění komunikace - UV + přípojky</t>
  </si>
  <si>
    <t>{ae0efda7-0140-4a3c-9401-14e280e33cbe}</t>
  </si>
  <si>
    <t>VRN</t>
  </si>
  <si>
    <t xml:space="preserve">Vedlejší rozpočtové náklady </t>
  </si>
  <si>
    <t>{fc352210-0be1-41cf-92e5-252147849d81}</t>
  </si>
  <si>
    <t>KRYCÍ LIST SOUPISU PRACÍ</t>
  </si>
  <si>
    <t>Objekt:</t>
  </si>
  <si>
    <t>SO110 - Chodník pro pěší</t>
  </si>
  <si>
    <t>REKAPITULACE ČLENĚNÍ SOUPISU PRACÍ</t>
  </si>
  <si>
    <t>Kód dílu - Popis</t>
  </si>
  <si>
    <t>Cena celkem [CZK]</t>
  </si>
  <si>
    <t>Náklady ze soupisu prací</t>
  </si>
  <si>
    <t>-1</t>
  </si>
  <si>
    <t>HSV - Práce a dodávky HSV</t>
  </si>
  <si>
    <t xml:space="preserve">    1 - Zemní práce</t>
  </si>
  <si>
    <t xml:space="preserve">    2 - Zakládání</t>
  </si>
  <si>
    <t xml:space="preserve">    3 - Svislé a kompletní konstrukce</t>
  </si>
  <si>
    <t xml:space="preserve">    5 - Komunikace pozemní</t>
  </si>
  <si>
    <t xml:space="preserve">    9 - Ostatní konstrukce a práce, bourání</t>
  </si>
  <si>
    <t xml:space="preserve">    997 - Přesun sutě</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</si>
  <si>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</si>
  <si>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</si>
  <si>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</si>
  <si>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</si>
  <si>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</si>
  <si>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</si>
  <si>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</si>
  <si>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</si>
  <si>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</si>
  <si>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</si>
  <si>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</si>
  <si>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</si>
  <si>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</si>
  <si>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</si>
  <si>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</si>
  <si>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</si>
  <si>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</si>
  <si>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</si>
  <si>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</si>
  <si>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113107163</t>
  </si>
  <si>
    <t>Odstranění podkladů nebo krytů strojně plochy jednotlivě přes 50 m2 do 200 m2 s přemístěním hmot na skládku na vzdálenost do 20 m nebo s naložením na dopravní prostředek z kameniva hrubého drceného, o tl. vrstvy přes 200 do 300 mm</t>
  </si>
  <si>
    <t>m2</t>
  </si>
  <si>
    <t>CS ÚRS 2020 01</t>
  </si>
  <si>
    <t>4</t>
  </si>
  <si>
    <t>-1046026425</t>
  </si>
  <si>
    <t>PSC</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</si>
  <si>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Ceny a) –7111 až –7113, –7151 až -7153, -7211 až -7213 a -7311 až -7313 lze použít i pro odstranění podkladů nebo krytů ze štěrkopísku, škváry, strusky nebo z mechanicky zpevněných zemin, b) –7121 až 7125, –7161 až -7165, -7221 až -7225 a -7321 až -7325 lze použít i pro odstranění podkladů nebo krytů ze zemin stabilizovaných vápnem, c) –7130 až -7134, –7170 až -7174, –7230 až -7234 a -7330 až -7334 lze použít i pro odstranění dlažeb uložených do betonového lože a dlažeb z mozaiky uložených do cementové malty nebo podkladu ze zemin stabilizovaných cementem. 3. Ceny lze použít i pro odstranění podkladů nebo krytů opatřených živičnými postřiky nebo nátěry. 4. Ceny odlišené podle tloušťky (např. do 100 mm, do 200 mm) jsou určeny vždy pro celou tloušťku jednotlivých konstrukcí. 5.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6. Přemístění vybouraného materiálu větší vzdálenost, než je uvedeno, se oceňuje cenami souborů cen 997 22-1 Vodorovná doprava suti. 7. Ceny -714 . , -718 . , –724 . a -734 . nelze použít pro odstranění podkladu nebo krytu frézováním. </t>
  </si>
  <si>
    <t>VV</t>
  </si>
  <si>
    <t>"Plocha původní křižovatky" 87</t>
  </si>
  <si>
    <t>113107182</t>
  </si>
  <si>
    <t>Odstranění podkladů nebo krytů strojně plochy jednotlivě přes 50 m2 do 200 m2 s přemístěním hmot na skládku na vzdálenost do 20 m nebo s naložením na dopravní prostředek živičných, o tl. vrstvy přes 50 do 100 mm</t>
  </si>
  <si>
    <t>1180662989</t>
  </si>
  <si>
    <t>3</t>
  </si>
  <si>
    <t>113154112</t>
  </si>
  <si>
    <t xml:space="preserve">Frézování živičného podkladu nebo krytu  s naložením na dopravní prostředek plochy do 500 m2 bez překážek v trase pruhu šířky do 0,5 m, tloušťky vrstvy 40 mm</t>
  </si>
  <si>
    <t>-617952312</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</si>
  <si>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</si>
  <si>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"Pruh podél obruby" (95+58)*0,3</t>
  </si>
  <si>
    <t>121151103</t>
  </si>
  <si>
    <t>Sejmutí ornice strojně při souvislé ploše do 100 m2, tl. vrstvy do 200 mm</t>
  </si>
  <si>
    <t>-1172388790</t>
  </si>
  <si>
    <t xml:space="preserve">Poznámka k souboru cen:_x000d_
1. V cenách jsou započteny i náklady na a) naložení sejmuté ornice na dopravní prostředek. b) vodorovné přemístění na hromady v místě upotřebení nebo na dočasné či trvalé skládky na vzdálenost do 50 m a se složením. 2. Ceny lze použít i pro sejmutí podorničí. 3. V cenách nejsou započteny náklady na odstranění nevhodných přimísenin (kamenů, kořenů apod.); tyto práce se ocení individuálně. </t>
  </si>
  <si>
    <t>(78+567+28+174+((186+151)*0,2))-(87)</t>
  </si>
  <si>
    <t>5</t>
  </si>
  <si>
    <t>122452205</t>
  </si>
  <si>
    <t>Odkopávky a prokopávky nezapažené pro silnice a dálnice strojně v hornině třídy těžitelnosti II přes 500 do 1 000 m3</t>
  </si>
  <si>
    <t>m3</t>
  </si>
  <si>
    <t>-562265342</t>
  </si>
  <si>
    <t xml:space="preserve">Poznámka k souboru cen:_x000d_
1. Ceny jsou určeny pro vykopávky: a) příkopů pro silnice, dálnice a to i tehdy, jsou-li vykopávky příkopů prováděny samostatně, b) v zemnících na suchu, jestliže tyto zemníky přímo souvisejí s odkopávkami nebo prokopávkami pro spodní stavbu silnic a dálnic. 2. V cenách jsou započteny i náklady na přemístění výkopku v příčných profilech na vzdálenost do 15 m nebo naložení na dopravní prostředek. </t>
  </si>
  <si>
    <t>"Chodník" 567*0,24</t>
  </si>
  <si>
    <t>"Vjezd" 28*0,26</t>
  </si>
  <si>
    <t>"Komunikace" 78*0,46</t>
  </si>
  <si>
    <t>"Sanace" 78*0,5</t>
  </si>
  <si>
    <t>"Odkop pro obruby" (186+151)*0,2*0,25</t>
  </si>
  <si>
    <t>"Odpočet původní konstrukce" -(87*0,4)</t>
  </si>
  <si>
    <t>Součet</t>
  </si>
  <si>
    <t>6</t>
  </si>
  <si>
    <t>132354202</t>
  </si>
  <si>
    <t>Hloubení zapažených rýh šířky přes 800 do 2 000 mm strojně s urovnáním dna do předepsaného profilu a spádu v hornině třídy těžitelnosti II skupiny 4 přes 20 do 50 m3</t>
  </si>
  <si>
    <t>1812771308</t>
  </si>
  <si>
    <t xml:space="preserve">Poznámka k souboru cen:_x000d_
1. V cenách jsou započteny i náklady na případné nutné přemístění výkopku ve výkopišti na vzdálenost do 3 m a na přehození výkopku na přilehlém terénu na vzdálenost do 3 m od osy rýhy nebo naložení na dopravní prostředek. </t>
  </si>
  <si>
    <t>"Opěrná zeď" 35*0,8*0,6</t>
  </si>
  <si>
    <t>7</t>
  </si>
  <si>
    <t>162751137</t>
  </si>
  <si>
    <t>Vodorovné přemístění výkopku nebo sypaniny po suchu na obvyklém dopravním prostředku, bez naložení výkopku, avšak se složením bez rozhrnutí z horniny třídy těžitelnosti II na vzdálenost skupiny 4 a 5 na vzdálenost přes 9 000 do 10 000 m</t>
  </si>
  <si>
    <t>-53108416</t>
  </si>
  <si>
    <t xml:space="preserve">Poznámka k souboru cen:_x000d_
1. Přemísťuje-li se výkopek z dočasných skládek vzdálených do 50 m, neoceňuje se nakládání výkopku, i když se provádí. Toto ustanovení neplatí, vylučuje-li projekt použití dozeru. 2. Ceny nelze použít, předepisuje-li projekt přemístit výkopek na místo nepřístupné obvyklým dopravním prostředkům; toto přemístění se oceňuje individuálně. </t>
  </si>
  <si>
    <t>"Odkopávky, rýhy, zásyp" 200,29+16,8-10,5</t>
  </si>
  <si>
    <t>"Ornice" 827,4*0,1-174*0,1</t>
  </si>
  <si>
    <t>8</t>
  </si>
  <si>
    <t>162751139</t>
  </si>
  <si>
    <t>Vodorovné přemístění výkopku nebo sypaniny po suchu na obvyklém dopravním prostředku, bez naložení výkopku, avšak se složením bez rozhrnutí z horniny třídy těžitelnosti II na vzdálenost skupiny 4 a 5 na vzdálenost Příplatek k ceně za každých dalších i započatých 1 000 m</t>
  </si>
  <si>
    <t>1298008776</t>
  </si>
  <si>
    <t>271,93*20</t>
  </si>
  <si>
    <t>9</t>
  </si>
  <si>
    <t>171152111</t>
  </si>
  <si>
    <t>Uložení sypaniny do zhutněných násypů pro silnice, dálnice a letiště s rozprostřením sypaniny ve vrstvách, s hrubým urovnáním a uzavřením povrchu násypu z hornin nesoudržných sypkých v aktivní zóně</t>
  </si>
  <si>
    <t>583753278</t>
  </si>
  <si>
    <t xml:space="preserve">Poznámka k souboru cen:_x000d_
1. Ceny lze použít i pro uložení sypaniny odebírané z hald, pro hlušinu apod. 2. Ceny lze použít i pro uložení sypaniny s předepsaným zhutněním na trvalé skládky. </t>
  </si>
  <si>
    <t>"Sanace - poze se souhlasem TDI"78*0,6</t>
  </si>
  <si>
    <t>10</t>
  </si>
  <si>
    <t>M</t>
  </si>
  <si>
    <t>583442300</t>
  </si>
  <si>
    <t>štěrkodrť frakce 0/125</t>
  </si>
  <si>
    <t>t</t>
  </si>
  <si>
    <t>659468776</t>
  </si>
  <si>
    <t>46,8*1,9</t>
  </si>
  <si>
    <t>11</t>
  </si>
  <si>
    <t>171201201</t>
  </si>
  <si>
    <t>Uložení sypaniny na skládky nebo meziskládky bez hutnění s upravením uložené sypaniny do předepsaného tvaru</t>
  </si>
  <si>
    <t>1180584086</t>
  </si>
  <si>
    <t xml:space="preserve">Poznámka k souboru cen:_x000d_
1. Cena je určena i pro: a) zasypání koryt vodotečí a prohlubní v terénu bez předepsaného zhutnění sypaniny, b) uložení výkopku pod vodou do prohlubní ve dně vodotečí nebo nádrží. 2. Cenu nelze použít pro uložení výkopku nebo ornice na trvalé skládky s předepsaným zhutněním; toto uložení výkopku se oceňuje cenami souboru cen 171 . . Uložení sypaniny do násypů. 3. V ceně jsou započteny i náklady na rozprostření sypaniny ve vrstvách s hrubým urovnáním na skládce. 4. V ceně nejsou započteny náklady na získání skládek ani na poplatky za skládku. 5. Množství jednotek uložení výkopku (sypaniny) se určí v m3 uloženého výkopku (sypaniny), v rostlém stavu zpravidla ve výkopišti. </t>
  </si>
  <si>
    <t>12</t>
  </si>
  <si>
    <t>171201221</t>
  </si>
  <si>
    <t>Poplatek za uložení stavebního odpadu na skládce (skládkovné) zeminy a kamení zatříděného do Katalogu odpadů pod kódem 17 05 04</t>
  </si>
  <si>
    <t>-1951510846</t>
  </si>
  <si>
    <t xml:space="preserve">Poznámka k souboru cen:_x000d_
1. Ceny uvedené v souboru cen je doporučeno opravit podle aktuálních cen místně příslušné skládky. 2. V cenách je započítán poplatek za ukládání odpadu dle zákona 185/2001 Sb. </t>
  </si>
  <si>
    <t>271,93*1,9</t>
  </si>
  <si>
    <t>13</t>
  </si>
  <si>
    <t>174101101</t>
  </si>
  <si>
    <t>Zásyp sypaninou z jakékoliv horniny strojně s uložením výkopku ve vrstvách se zhutněním jam, šachet, rýh nebo kolem objektů v těchto vykopávkách</t>
  </si>
  <si>
    <t>245451862</t>
  </si>
  <si>
    <t xml:space="preserve">Poznámka k souboru cen:_x000d_
1. Ceny nelze použít pro zásyp rýh pro drenážní trativody pro lesnicko-technické meliorace a zemědělské. Zásyp těchto rýh se oceňuje cenami souboru cen 174 Zásyp rýh pro drény. 2. V cenách je započteno přemístění sypaniny ze vzdálenosti 10 m od kraje výkopu nebo zasypávaného prostoru, měřeno k těžišti skládky. 3. Objem zásypu je rozdíl objemu výkopu a objemu do něho vestavěných konstrukcí nebo uložených vedení i s jejich obklady a podklady. Objem potrubí do DN 180, příp. i s obalem, se od objemu zásypu neodečítá. Pro stanovení objemu zásypu se od objemu výkopu odečítá i objem obsypu potrubí oceňovaný cenami souboru cen 175 Obsyp potrubí, přichází-li v úvahu . 4. Odklizení zbylého výkopku po provedení zásypu zářezů se šikmými stěnami pro podzemní vedení nebo zásypu jam a rýh pro podzemní vedení se oceňuje cenami souboru cen 167 Nakládání výkopku nebo sypaniny a 162 Vodorovné přemístění výkopku. 5. Rozprostření zbylého výkopku podél výkopu a nad výkopem po provedení zásypů zářezů se šikmými stěnami pro podzemní vedení nebo zásypu jam a rýh pro podzemní vedení se oceňuje cenami souborů cen 171 Uložení sypaniny do násypů. 6. V cenách nejsou zahrnuty náklady na prohození sypaniny, tyto náklady se oceňují cenou 17411-1109 Příplatek za prohození sypaniny. </t>
  </si>
  <si>
    <t>"Zásyp opěrné zdi" 35*0,6*0,5</t>
  </si>
  <si>
    <t>14</t>
  </si>
  <si>
    <t>181152301</t>
  </si>
  <si>
    <t>Úprava pláně na stavbách silnic a dálnic strojně v zářezech mimo skalních bez zhutnění</t>
  </si>
  <si>
    <t>1723624316</t>
  </si>
  <si>
    <t xml:space="preserve">Poznámka k souboru cen:_x000d_
1. Ceny 15-2301, 15-2302, 25-2301 a 25-2305 jsou určeny pro urovnání nově zřizovaných ploch vodorovných nebo ve sklonu do 1:5 pod zpevnění ploch jakéhokoliv druhu, pod humusování, drnování a dále předepíše-li projekt urovnání pláně z jiného důvodu. 2. Cena 15-2303 je určena pro vyplnění sypaninou prohlubní zářezů v horninách třídy těžitelnosti II a III, skupiny 5 až 7. 3. Ceny neplatí pro zhutnění podloží pod násypy; toto zhutnění se oceňuje cenou 171 15-2101 Zhutnění podloží pod násypy. 4. Ceny neplatí pro urovnání lavic šířky do 3 m přerušujících svahy, pro urovnání dna příkopů pro jakoukoliv jejich šířku; toto urovnání se oceňuje cenami souboru cen 182 Svahování trvalých svahů do projektovaných profilů. 5. Urovnání ploch ve sklonu přes 1:5 (svahování) se oceňuje cenou 182 20-1101 Svahování trvalých svahů do projektovaných profilů. 6. Vyplnění prohlubní v horninách třídy II a III betonem nebo stabilizací se oceňuje cenami části A 01 katalogu 822-1 Komunikace pozemní a letiště. </t>
  </si>
  <si>
    <t>9+86+79</t>
  </si>
  <si>
    <t>181152302</t>
  </si>
  <si>
    <t>Úprava pláně na stavbách silnic a dálnic strojně v zářezech mimo skalních se zhutněním</t>
  </si>
  <si>
    <t>1690547656</t>
  </si>
  <si>
    <t>"Chodník" 257+12+13+257+25+1,5+1,5</t>
  </si>
  <si>
    <t>"Vjezd" 25+3</t>
  </si>
  <si>
    <t>"Komunikace" 78</t>
  </si>
  <si>
    <t>"v místě obruby" (186+151)*0,2</t>
  </si>
  <si>
    <t>16</t>
  </si>
  <si>
    <t>181301111</t>
  </si>
  <si>
    <t>Rozprostření a urovnání ornice v rovině nebo ve svahu sklonu do 1:5 strojně při souvislé ploše přes 500 m2, tl. vrstvy do 200 mm</t>
  </si>
  <si>
    <t>-1508139598</t>
  </si>
  <si>
    <t xml:space="preserve">Poznámka k souboru cen:_x000d_
1. V ceně jsou započteny i náklady na případné nutné přemístění hromad nebo dočasných skládek na místo spotřeby ze vzdálenosti do 50 m. 2. V ceně nejsou započteny náklady na získání ornice; tyto se oceňují cenami souboru cen 121 Sejmutí ornice. </t>
  </si>
  <si>
    <t>17</t>
  </si>
  <si>
    <t>181411131</t>
  </si>
  <si>
    <t>Založení trávníku na půdě předem připravené plochy do 1000 m2 výsevem včetně utažení parkového v rovině nebo na svahu do 1:5</t>
  </si>
  <si>
    <t>-760286936</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</si>
  <si>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</si>
  <si>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174</t>
  </si>
  <si>
    <t>18</t>
  </si>
  <si>
    <t>005724100</t>
  </si>
  <si>
    <t>osivo směs travní parková</t>
  </si>
  <si>
    <t>kg</t>
  </si>
  <si>
    <t>1130488693</t>
  </si>
  <si>
    <t>174*0,025</t>
  </si>
  <si>
    <t>Zakládání</t>
  </si>
  <si>
    <t>19</t>
  </si>
  <si>
    <t>271532212</t>
  </si>
  <si>
    <t>Podsyp pod základové konstrukce se zhutněním a urovnáním povrchu z kameniva hrubého, frakce 16 - 32 mm</t>
  </si>
  <si>
    <t>736019020</t>
  </si>
  <si>
    <t xml:space="preserve">Poznámka k souboru cen:_x000d_
1. Ceny slouží pro ocenění násypů pod základové konstrukce tloušťky vrstvy do 300 mm. 2. Násypy s tloušťkou vrstvy přesahující 300 mm se ocení cenami souboru cen 213 31-…. Polštáře zhutněné pod základy v katalogu 800-2 Zvláštní zakládání objektů. </t>
  </si>
  <si>
    <t>35*0,05*0,8</t>
  </si>
  <si>
    <t>20</t>
  </si>
  <si>
    <t>274313711</t>
  </si>
  <si>
    <t>Základy z betonu prostého pasy betonu kamenem neprokládaného tř. C 20/25</t>
  </si>
  <si>
    <t>799568352</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</si>
  <si>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</si>
  <si>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35*0,2*0,8</t>
  </si>
  <si>
    <t>Svislé a kompletní konstrukce</t>
  </si>
  <si>
    <t>327122112</t>
  </si>
  <si>
    <t xml:space="preserve">Opěrné zdi samonosné  ze železobetonových dílců tvaru L se základem z betonu prostého přímé, výšky 800 mm</t>
  </si>
  <si>
    <t>m</t>
  </si>
  <si>
    <t>876124159</t>
  </si>
  <si>
    <t xml:space="preserve">Poznámka k souboru cen:_x000d_
1. V cenách nejsou započteny náklady na: a) zásyp dílců zeminou, který se oceňuje cenami katalogu 800-1 Zemní práce, b) odvodnění drenáží, které se oceňují cenami souboru cen 212 75-2 Trativody z drenážních trubek katalogu 827-1 Vedení trubní,dálková a přípojná – vodovod a kanalizace. 2. Množství měrných jednotek u cen -21.. se určuje v běžných metrech délky zdi, ze které se odečte rozvinutá délka rohového dílce 1,2 metru. Rohový dílec se ocení cenami -22.. </t>
  </si>
  <si>
    <t>Komunikace pozemní</t>
  </si>
  <si>
    <t>22</t>
  </si>
  <si>
    <t>564851111</t>
  </si>
  <si>
    <t xml:space="preserve">Podklad ze štěrkodrti ŠD  s rozprostřením a zhutněním, po zhutnění tl. 150 mm</t>
  </si>
  <si>
    <t>1087198818</t>
  </si>
  <si>
    <t>"Chodník" 567</t>
  </si>
  <si>
    <t>"Vjezd" 28</t>
  </si>
  <si>
    <t>23</t>
  </si>
  <si>
    <t>564861111</t>
  </si>
  <si>
    <t xml:space="preserve">Podklad ze štěrkodrti ŠD  s rozprostřením a zhutněním, po zhutnění tl. 200 mm</t>
  </si>
  <si>
    <t>423651435</t>
  </si>
  <si>
    <t>24</t>
  </si>
  <si>
    <t>573231107</t>
  </si>
  <si>
    <t>Postřik spojovací PS bez posypu kamenivem ze silniční emulze, v množství 0,40 kg/m2</t>
  </si>
  <si>
    <t>-462928397</t>
  </si>
  <si>
    <t>"Komunikace" 78+((95+58)*0,3)</t>
  </si>
  <si>
    <t>25</t>
  </si>
  <si>
    <t>577134111</t>
  </si>
  <si>
    <t xml:space="preserve">Asfaltový beton vrstva obrusná ACO 11 (ABS)  s rozprostřením a se zhutněním z nemodifikovaného asfaltu v pruhu šířky do 3 m tř. I, po zhutnění tl. 40 mm</t>
  </si>
  <si>
    <t>-1305189819</t>
  </si>
  <si>
    <t xml:space="preserve">Poznámka k souboru cen:_x000d_
1. Cenami 577 1.-40 lze oceňovat např. chodníky, úzké cesty a vjezdy v pruhu šířky do 1,5 m jakékoliv délky a jednotlivé plochy velikosti do 10 m2. 2. ČSN EN 13108-1 připouští pro ACO 11 pouze tl. 35 až 50 mm. </t>
  </si>
  <si>
    <t>26</t>
  </si>
  <si>
    <t>577165112</t>
  </si>
  <si>
    <t xml:space="preserve">Asfaltový beton vrstva ložní ACL 16 (ABH)  s rozprostřením a zhutněním z nemodifikovaného asfaltu v pruhu šířky do 3 m, po zhutnění tl. 70 mm</t>
  </si>
  <si>
    <t>1724452033</t>
  </si>
  <si>
    <t xml:space="preserve">Poznámka k souboru cen:_x000d_
1. Cenami 577 1.-50 lze oceňovat např. chodníky, úzké cesty a vjezdy v pruhu šířky do 1,5 m jakékoliv délky a jednotlivé plochy velikosti do 10 m2. 2. ČSN EN 13108-1 připouští pro ACL 16 pouze tl. 50 až 70 mm. </t>
  </si>
  <si>
    <t>27</t>
  </si>
  <si>
    <t>596211112</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</si>
  <si>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přes 100 do 300 m2</t>
  </si>
  <si>
    <t>-1292618045</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</si>
  <si>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</si>
  <si>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28</t>
  </si>
  <si>
    <t>59245006</t>
  </si>
  <si>
    <t>dlažba tvar obdélník betonová pro nevidomé 200x100x60mm barevná</t>
  </si>
  <si>
    <t>859603831</t>
  </si>
  <si>
    <t>29</t>
  </si>
  <si>
    <t>59245212</t>
  </si>
  <si>
    <t>dlažba zámková tvaru I 196x161x60mm přírodní</t>
  </si>
  <si>
    <t>-223574678</t>
  </si>
  <si>
    <t>30</t>
  </si>
  <si>
    <t>596212213</t>
  </si>
  <si>
    <t>Kladení dlažby z betonových zámkových dlaždic pozemních komunikací s ložem z kameniva těženého nebo drceného tl. do 50 mm, s vyplněním spár, s dvojitým hutněním vibrováním a se smetením přebytečného materiálu na krajnici tl. 80 mm skupiny A, pro plochy přes 300 m2</t>
  </si>
  <si>
    <t>-1964729881</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</si>
  <si>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50 mm se oceňuje cenami souboru cen 451 ..-9 Příplatek za každých dalších 10 mm tloušťky podkladu nebo lože. </t>
  </si>
  <si>
    <t>31</t>
  </si>
  <si>
    <t>59245226</t>
  </si>
  <si>
    <t>dlažba tvar obdélník betonová pro nevidomé 200x100x80mm barevná</t>
  </si>
  <si>
    <t>-1135395486</t>
  </si>
  <si>
    <t>32</t>
  </si>
  <si>
    <t>59245213</t>
  </si>
  <si>
    <t>dlažba zámková tvaru I 196x161x80mm přírodní</t>
  </si>
  <si>
    <t>-1432849939</t>
  </si>
  <si>
    <t>Ostatní konstrukce a práce, bourání</t>
  </si>
  <si>
    <t>33</t>
  </si>
  <si>
    <t>916131213</t>
  </si>
  <si>
    <t>Osazení silničního obrubníku betonového se zřízením lože, s vyplněním a zatřením spár cementovou maltou stojatého s boční opěrou z betonu prostého, do lože z betonu prostého</t>
  </si>
  <si>
    <t>-1283490820</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</si>
  <si>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</si>
  <si>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"Rovný" 66+3+3+97</t>
  </si>
  <si>
    <t>"Nájezdový" 3+3+6</t>
  </si>
  <si>
    <t>"Přechodový" 5</t>
  </si>
  <si>
    <t>34</t>
  </si>
  <si>
    <t>59217029</t>
  </si>
  <si>
    <t>obrubník betonový silniční nájezdový 1000x150x150mm</t>
  </si>
  <si>
    <t>405359319</t>
  </si>
  <si>
    <t>35</t>
  </si>
  <si>
    <t>59217030</t>
  </si>
  <si>
    <t>obrubník betonový silniční přechodový 1000x150x150-250mm</t>
  </si>
  <si>
    <t>1326838761</t>
  </si>
  <si>
    <t>36</t>
  </si>
  <si>
    <t>59217031</t>
  </si>
  <si>
    <t>obrubník betonový silniční 1000x150x250mm</t>
  </si>
  <si>
    <t>-1546407883</t>
  </si>
  <si>
    <t>37</t>
  </si>
  <si>
    <t>916231213</t>
  </si>
  <si>
    <t>Osazení chodníkového obrubníku betonového se zřízením lože, s vyplněním a zatřením spár cementovou maltou stojatého s boční opěrou z betonu prostého, do lože z betonu prostého</t>
  </si>
  <si>
    <t>1464935453</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</si>
  <si>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</si>
  <si>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27+57+67</t>
  </si>
  <si>
    <t>38</t>
  </si>
  <si>
    <t>59217016</t>
  </si>
  <si>
    <t>obrubník betonový chodníkový 1000x80x250mm</t>
  </si>
  <si>
    <t>1297208485</t>
  </si>
  <si>
    <t>39</t>
  </si>
  <si>
    <t>919122121</t>
  </si>
  <si>
    <t xml:space="preserve">Utěsnění dilatačních spár zálivkou za tepla  v cementobetonovém nebo živičném krytu včetně adhezního nátěru s těsnicím profilem pod zálivkou, pro komůrky šířky 15 mm, hloubky 25 mm</t>
  </si>
  <si>
    <t>805438470</t>
  </si>
  <si>
    <t xml:space="preserve">Poznámka k souboru cen:_x000d_
1. V cenách jsou započteny i náklady na vyčištění spár před těsněním a zalitím a náklady na impregnaci, těsnění a zalití spár včetně dodání hmot. </t>
  </si>
  <si>
    <t>40</t>
  </si>
  <si>
    <t>919411121</t>
  </si>
  <si>
    <t xml:space="preserve">Čelo propustku  včetně římsy z betonu prostého bez zvláštních nároků na prostředí, pro propustek z trub DN 600 až 800 mm</t>
  </si>
  <si>
    <t>kus</t>
  </si>
  <si>
    <t>1827266888</t>
  </si>
  <si>
    <t xml:space="preserve">Poznámka k souboru cen:_x000d_
1. Ceny jsou určeny pro čela propustků bez svahových křídel o spádu do 10 %. 2. Ceny nelze použít pro čela propustků z trub DN přes 800 mm a pro čela se svahovými křídly, které se oceňují cenami části A 01 katalogu 821-1 Mosty. 3. V cenách 919 41-1111 až -1141 jsou započteny i náklady na zdivo základu a zdivo nadzákladové z betonu prostého, římsu z betonu železového, zřízení bednění a jeho odstranění. 4. V cenách 919 44-1211 a -1221 jsou započteny i náklady na maltu cementovou pro zdivo z lomového kamene, maltu cementovou pro spárování zdiva, na římsu z betonu železového, zřízení bednění a jeho odstranění. 5. V cenách nejsou započteny náklady na: a) zemní práce, které se oceňují cenami souborů cen katalogu 800-1 Zemní práce, b) zábradlí, které se oceňuje cenami části A 01 katalogu 821-1 Mosty, c) ocelovou výztuž římsy, která se oceňuje cenami části A 01 katalogu 821-1 Mosty. 6. Pro výpočet přesunu hmot se celková hmotnost položky sníží o hmotnost betonu, pokud je beton dodáván přímo na místo zabudování nebo do prostoru technologické manipulace. </t>
  </si>
  <si>
    <t>41</t>
  </si>
  <si>
    <t>919731121</t>
  </si>
  <si>
    <t xml:space="preserve">Zarovnání styčné plochy podkladu nebo krytu podél vybourané části komunikace nebo zpevněné plochy  živičné tl. do 50 mm</t>
  </si>
  <si>
    <t>-1630573651</t>
  </si>
  <si>
    <t xml:space="preserve">Poznámka k souboru cen:_x000d_
1. Pro volbu cen je rozhodující maximální tloušťka zarovnané styčné plochy. 2. Náklady na vodorovné přemístění suti zbylé po zarovnání styčné plochy se samostatně neoceňují, tyto náklady jsou započteny ve vodorovném přemístění suti prováděném při odstraňování podkladů nebo krytů. </t>
  </si>
  <si>
    <t>42</t>
  </si>
  <si>
    <t>919735114</t>
  </si>
  <si>
    <t xml:space="preserve">Řezání stávajícího živičného krytu nebo podkladu  hloubky přes 150 do 200 mm</t>
  </si>
  <si>
    <t>1977475756</t>
  </si>
  <si>
    <t xml:space="preserve">Poznámka k souboru cen:_x000d_
1. V cenách jsou započteny i náklady na spotřebu vody. </t>
  </si>
  <si>
    <t>997</t>
  </si>
  <si>
    <t>Přesun sutě</t>
  </si>
  <si>
    <t>43</t>
  </si>
  <si>
    <t>997221551</t>
  </si>
  <si>
    <t xml:space="preserve">Vodorovná doprava suti  bez naložení, ale se složením a s hrubým urovnáním ze sypkých materiálů, na vzdálenost do 1 km</t>
  </si>
  <si>
    <t>1962038164</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</si>
  <si>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</si>
  <si>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"podkladní vrstvy" 78*0,3*1,9</t>
  </si>
  <si>
    <t>"Vybouraný asf" 78*0,1*2,5+45,9*0,04*2,5</t>
  </si>
  <si>
    <t>44</t>
  </si>
  <si>
    <t>997221559</t>
  </si>
  <si>
    <t xml:space="preserve">Vodorovná doprava suti  bez naložení, ale se složením a s hrubým urovnáním Příplatek k ceně za každý další i započatý 1 km přes 1 km</t>
  </si>
  <si>
    <t>-135400431</t>
  </si>
  <si>
    <t>68,55*29</t>
  </si>
  <si>
    <t>45</t>
  </si>
  <si>
    <t>997221645</t>
  </si>
  <si>
    <t>Poplatek za uložení stavebního odpadu na skládce (skládkovné) asfaltového bez obsahu dehtu zatříděného do Katalogu odpadů pod kódem 17 03 02</t>
  </si>
  <si>
    <t>297721035</t>
  </si>
  <si>
    <t xml:space="preserve">Poznámka k souboru cen:_x000d_
1. Ceny uvedenév souboru cen je doporučeno upravit podle aktuálních cen místně příslušné skládky odpadů.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</si>
  <si>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46</t>
  </si>
  <si>
    <t>997221655</t>
  </si>
  <si>
    <t>654932525</t>
  </si>
  <si>
    <t>998</t>
  </si>
  <si>
    <t>Přesun hmot</t>
  </si>
  <si>
    <t>47</t>
  </si>
  <si>
    <t>998223011</t>
  </si>
  <si>
    <t xml:space="preserve">Přesun hmot pro pozemní komunikace s krytem dlážděným  dopravní vzdálenost do 200 m jakékoliv délky objektu</t>
  </si>
  <si>
    <t>-1881967714</t>
  </si>
  <si>
    <t>SO120 - Odvodnění komunikace - UV + přípojky</t>
  </si>
  <si>
    <t xml:space="preserve">    4 - Vodorovné konstrukce</t>
  </si>
  <si>
    <t xml:space="preserve">    8 - Trubní vedení</t>
  </si>
  <si>
    <t>-96892519</t>
  </si>
  <si>
    <t>"Přípojky UV" 17*1,1*1,15</t>
  </si>
  <si>
    <t>151101101</t>
  </si>
  <si>
    <t>Zřízení pažení a rozepření stěn rýh pro podzemní vedení příložné pro jakoukoliv mezerovitost, hloubky do 2 m</t>
  </si>
  <si>
    <t>1171211264</t>
  </si>
  <si>
    <t xml:space="preserve">Poznámka k souboru cen:_x000d_
1. Ceny jsou určeny pro roubení a rozepření stěn i jiných výkopů se svislými stěnami, pokud jsou tyto výkopy pro podzemní vedení rozměru do 1 250 mm. 2. Plocha mezer mezi pažinami příložného pažení se od plochy příložného pažení neodečítá; nezapažené plochy u pažení zátažného nebo hnaného se od plochy pažení odečítají. 3. Předepisuje-li projekt: a) ponechat pažení ve výkopu, oceňuje se toto pažení cenami souboru cen 151 . 0-19 Pažení stěn s ponecháním a rozepření stěn cenami souboru cen 151 . 0-13 Zřízení rozepření zapažených stěn výkopů, b) vzepření stěn, oceňuje se toto odstranění pažení stěn výkopu cenami souboru cen 151 . 0-12 Pažení stěn a vzepření stěn cenami souboru cen 151 . 0-14 odstranění vzepření stěn, c) kotvení stěn, toto se oceňuje příslušnými cenami katalogu 800-2 Zvláštní zakládání objektů. </t>
  </si>
  <si>
    <t>"Přípojky UV" 17*1,15*2</t>
  </si>
  <si>
    <t>151101111</t>
  </si>
  <si>
    <t>Odstranění pažení a rozepření stěn rýh pro podzemní vedení s uložením materiálu na vzdálenost do 3 m od kraje výkopu příložné, hloubky do 2 m</t>
  </si>
  <si>
    <t>506565962</t>
  </si>
  <si>
    <t>1124009406</t>
  </si>
  <si>
    <t>21,505-11,22</t>
  </si>
  <si>
    <t>-686701554</t>
  </si>
  <si>
    <t>10,285*20</t>
  </si>
  <si>
    <t>-1074969425</t>
  </si>
  <si>
    <t>1604563246</t>
  </si>
  <si>
    <t>10,285*1,9</t>
  </si>
  <si>
    <t>-2112972695</t>
  </si>
  <si>
    <t>"Přípojky UV" 17*1,1*0,6</t>
  </si>
  <si>
    <t>175111101</t>
  </si>
  <si>
    <t>Obsypání potrubí ručně sypaninou z vhodných hornin třídy těžitelnosti I a II, skupiny 1 až 4 nebo materiálem připraveným podél výkopu ve vzdálenosti do 3 m od jeho kraje pro jakoukoliv hloubku výkopu a míru zhutnění bez prohození sypaniny</t>
  </si>
  <si>
    <t>-1825661637</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</si>
  <si>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 2. V cenách nejsou zahrnuty náklady na nakupovanou sypaninu. Tato se oceňuje ve specifikaci. </t>
  </si>
  <si>
    <t>"Přípojka UV" 17*1,1*0,45</t>
  </si>
  <si>
    <t>583336740</t>
  </si>
  <si>
    <t>kamenivo těžené hrubé frakce 16/32</t>
  </si>
  <si>
    <t>553767414</t>
  </si>
  <si>
    <t>8,415*1,9</t>
  </si>
  <si>
    <t>Vodorovné konstrukce</t>
  </si>
  <si>
    <t>451573111</t>
  </si>
  <si>
    <t>Lože pod potrubí, stoky a drobné objekty v otevřeném výkopu z písku a štěrkopísku do 63 mm</t>
  </si>
  <si>
    <t>1092407874</t>
  </si>
  <si>
    <t xml:space="preserve">Poznámka k souboru cen:_x000d_
1. Ceny -1111 a -1192 lze použít i pro zřízení sběrných vrstev nad drenážními trubkami. 2. V cenách -5111 a -1192 jsou započteny i náklady na prohození výkopku získaného při zemních pracích. </t>
  </si>
  <si>
    <t>"Přípojka UV" 17*1,1*0,1</t>
  </si>
  <si>
    <t>Trubní vedení</t>
  </si>
  <si>
    <t>871313121</t>
  </si>
  <si>
    <t>Montáž kanalizačního potrubí z plastů z tvrdého PVC těsněných gumovým kroužkem v otevřeném výkopu ve sklonu do 20 % DN 160</t>
  </si>
  <si>
    <t>-1089885615</t>
  </si>
  <si>
    <t xml:space="preserve">Poznámka k souboru cen:_x000d_
1. V cenách montáže potrubí nejsou započteny náklady na dodání trub, elektrospojek a těsnicích kroužků pokud tyto nejsou součástí dodávky potrubí. Tyto náklady se oceňují ve specifikaci. 2. V cenách potrubí z trubek polyetylenových a polypropylenových nejsou započteny náklady na dodání tvarovek použitých pro napojení na jiný druh potrubí; tvarovky se oceňují ve specifikaci. 3. Ztratné lze dohodnout: a) u trub kanalizačních z tvrdého PVC ve směrné výši 3 %, b) u trub polyetylenových a polypropylenových ve směrné výši 1,5. </t>
  </si>
  <si>
    <t>"Přípojky UV" 4+5+3+5</t>
  </si>
  <si>
    <t>28611164</t>
  </si>
  <si>
    <t>trubka kanalizační PVC DN 160x1000mm SN8</t>
  </si>
  <si>
    <t>2091886254</t>
  </si>
  <si>
    <t>17*1,05</t>
  </si>
  <si>
    <t>877315211</t>
  </si>
  <si>
    <t xml:space="preserve">Montáž tvarovek na kanalizačním potrubí z trub z plastu  z tvrdého PVC nebo z polypropylenu v otevřeném výkopu jednoosých DN 160</t>
  </si>
  <si>
    <t>-948869755</t>
  </si>
  <si>
    <t xml:space="preserve">Poznámka k souboru cen:_x000d_
1. V cenách nejsou započteny náklady na dodání tvarovek. Tvarovky se oceňují ve ve specifikaci. </t>
  </si>
  <si>
    <t>286113600</t>
  </si>
  <si>
    <t>koleno kanalizace PVC KG 160x30°</t>
  </si>
  <si>
    <t>-427143272</t>
  </si>
  <si>
    <t>286113610</t>
  </si>
  <si>
    <t>koleno kanalizační PVC KG 160x45°</t>
  </si>
  <si>
    <t>813281735</t>
  </si>
  <si>
    <t>877315221</t>
  </si>
  <si>
    <t xml:space="preserve">Montáž tvarovek na kanalizačním potrubí z trub z plastu  z tvrdého PVC nebo z polypropylenu v otevřeném výkopu dvouosých DN 160</t>
  </si>
  <si>
    <t>-767383216</t>
  </si>
  <si>
    <t>286113900</t>
  </si>
  <si>
    <t>odbočka kanalizační plastová s hrdlem KG 150/110/45°</t>
  </si>
  <si>
    <t>1145542241</t>
  </si>
  <si>
    <t>895941111</t>
  </si>
  <si>
    <t xml:space="preserve">Zřízení vpusti kanalizační  uliční z betonových dílců typ UV-50 normální</t>
  </si>
  <si>
    <t>871634889</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</si>
  <si>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</si>
  <si>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592238520</t>
  </si>
  <si>
    <t>dno pro uliční vpusť s kalovou prohlubní betonové 450x300x50mm</t>
  </si>
  <si>
    <t>281690702</t>
  </si>
  <si>
    <t>592238540R</t>
  </si>
  <si>
    <t>skruž pro uliční vpusť s výtokovým otvorem PVC betonová 450x350x50mm, zápachový uzávěr</t>
  </si>
  <si>
    <t>-1732022709</t>
  </si>
  <si>
    <t>592238560</t>
  </si>
  <si>
    <t>skruž pro uliční vpusť horní betonová 450x195x50mm</t>
  </si>
  <si>
    <t>219936101</t>
  </si>
  <si>
    <t>592238600</t>
  </si>
  <si>
    <t>skruž pro uliční vpusť středová betonová 450x195x50mm</t>
  </si>
  <si>
    <t>882737272</t>
  </si>
  <si>
    <t>592238640</t>
  </si>
  <si>
    <t>prstenec pro uliční vpusť vyrovnávací betonový 390x60x130mm</t>
  </si>
  <si>
    <t>-1726526920</t>
  </si>
  <si>
    <t>592238740</t>
  </si>
  <si>
    <t>koš vysoký pro uliční vpusti žárově Pz plech pro rám 500/300mm</t>
  </si>
  <si>
    <t>-1269833675</t>
  </si>
  <si>
    <t>899204112</t>
  </si>
  <si>
    <t>Osazení mříží litinových včetně rámů a košů na bahno pro třídu zatížení D400, E600</t>
  </si>
  <si>
    <t>-137026991</t>
  </si>
  <si>
    <t xml:space="preserve">Poznámka k souboru cen:_x000d_
1. V cenách nejsou započteny náklady na dodání mříží, rámů a košů na bahno; tyto náklady se oceňují ve specifikaci. </t>
  </si>
  <si>
    <t>592238780R</t>
  </si>
  <si>
    <t>mříž D400 Obrubníková typ RADBUZA</t>
  </si>
  <si>
    <t>580933814</t>
  </si>
  <si>
    <t>998276101</t>
  </si>
  <si>
    <t>Přesun hmot pro trubní vedení hloubené z trub z plastických hmot nebo sklolaminátových pro vodovody nebo kanalizace v otevřeném výkopu dopravní vzdálenost do 15 m</t>
  </si>
  <si>
    <t>425923139</t>
  </si>
  <si>
    <t xml:space="preserve">Poznámka k souboru cen:_x000d_
1. Položky přesunu hmot nelze užít pro zeminu, sypaniny, štěrkopísek, kamenivo ap. Případná manipulace s tímto materiálem se oceňuje souborem cen 162 2.-.... Vodorovné přemístění výkopku nebo sypaniny katalogu 800-1 Zemní práce. </t>
  </si>
  <si>
    <t xml:space="preserve">VRN - Vedlejší rozpočtové náklady </t>
  </si>
  <si>
    <t>VRN - Vedlejší rozpočtové náklady</t>
  </si>
  <si>
    <t xml:space="preserve">    VRN1 - Průzkumné, geodetické a projektové práce</t>
  </si>
  <si>
    <t xml:space="preserve">    VRN3 - Zařízení staveniště</t>
  </si>
  <si>
    <t xml:space="preserve">    VRN4 - Inženýrská činnost</t>
  </si>
  <si>
    <t>Vedlejší rozpočtové náklady</t>
  </si>
  <si>
    <t>VRN1</t>
  </si>
  <si>
    <t>Průzkumné, geodetické a projektové práce</t>
  </si>
  <si>
    <t>012002000</t>
  </si>
  <si>
    <t>Geodetické práce</t>
  </si>
  <si>
    <t>kpl</t>
  </si>
  <si>
    <t>1,0</t>
  </si>
  <si>
    <t>012203000</t>
  </si>
  <si>
    <t>Geodetické práce při provádění stavby</t>
  </si>
  <si>
    <t>1024</t>
  </si>
  <si>
    <t>-258553824</t>
  </si>
  <si>
    <t>012303000</t>
  </si>
  <si>
    <t>Geodetické práce po výstavbě</t>
  </si>
  <si>
    <t>1683505942</t>
  </si>
  <si>
    <t>013254000</t>
  </si>
  <si>
    <t>Dokumentace skutečného provedení stavby</t>
  </si>
  <si>
    <t>219751528</t>
  </si>
  <si>
    <t>VRN3</t>
  </si>
  <si>
    <t>Zařízení staveniště</t>
  </si>
  <si>
    <t>030001000</t>
  </si>
  <si>
    <t>034303000</t>
  </si>
  <si>
    <t>Dopravní značení na staveništi</t>
  </si>
  <si>
    <t>034503000</t>
  </si>
  <si>
    <t>Informační tabule na staveništi</t>
  </si>
  <si>
    <t>VRN4</t>
  </si>
  <si>
    <t>Inženýrská činnost</t>
  </si>
  <si>
    <t>043002000</t>
  </si>
  <si>
    <t>Zkoušky a ostatní měření</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</si>
</sst>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8">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7" fillId="0" borderId="0" applyNumberFormat="0" applyFill="0" applyBorder="0" applyAlignment="0" applyProtection="0"/>
  </cellStyleXfs>
  <cellXfs count="294">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2" fillId="0" borderId="0" xfId="0" applyFont="1" applyAlignment="1" applyProtection="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5"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5"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6" fillId="0" borderId="5" xfId="0" applyFont="1" applyBorder="1" applyAlignment="1" applyProtection="1">
      <alignment horizontal="left" vertical="center"/>
    </xf>
    <xf numFmtId="0" fontId="0" fillId="0" borderId="5" xfId="0" applyFont="1" applyBorder="1" applyAlignment="1" applyProtection="1">
      <alignment vertical="center"/>
    </xf>
    <xf numFmtId="4" fontId="16"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7" fillId="0" borderId="0" xfId="0" applyNumberFormat="1" applyFont="1" applyAlignment="1" applyProtection="1">
      <alignment vertical="center"/>
    </xf>
    <xf numFmtId="0" fontId="1" fillId="0" borderId="3" xfId="0" applyFont="1" applyBorder="1" applyAlignment="1">
      <alignment vertical="center"/>
    </xf>
    <xf numFmtId="0" fontId="17"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18"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6"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19" fillId="0" borderId="11" xfId="0" applyFont="1" applyBorder="1" applyAlignment="1">
      <alignment horizontal="center" vertical="center"/>
    </xf>
    <xf numFmtId="0" fontId="19"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0" fillId="0" borderId="14" xfId="0" applyFont="1" applyBorder="1" applyAlignment="1">
      <alignment horizontal="left" vertical="center"/>
    </xf>
    <xf numFmtId="0" fontId="20"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0" fillId="0" borderId="14" xfId="0" applyFont="1" applyBorder="1" applyAlignment="1" applyProtection="1">
      <alignment horizontal="left" vertical="center"/>
    </xf>
    <xf numFmtId="0" fontId="20"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1" fillId="4" borderId="7" xfId="0" applyFont="1" applyFill="1" applyBorder="1" applyAlignment="1" applyProtection="1">
      <alignment horizontal="center" vertical="center"/>
    </xf>
    <xf numFmtId="0" fontId="21" fillId="4" borderId="7" xfId="0" applyFont="1" applyFill="1" applyBorder="1" applyAlignment="1" applyProtection="1">
      <alignment horizontal="right" vertical="center"/>
    </xf>
    <xf numFmtId="0" fontId="21" fillId="4" borderId="8" xfId="0" applyFont="1" applyFill="1" applyBorder="1" applyAlignment="1" applyProtection="1">
      <alignment horizontal="left" vertical="center"/>
    </xf>
    <xf numFmtId="0" fontId="21" fillId="4" borderId="0" xfId="0" applyFont="1" applyFill="1" applyAlignment="1" applyProtection="1">
      <alignment horizontal="center" vertical="center"/>
    </xf>
    <xf numFmtId="0" fontId="22" fillId="0" borderId="16"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19" fillId="0" borderId="14" xfId="0" applyNumberFormat="1" applyFont="1" applyBorder="1" applyAlignment="1" applyProtection="1">
      <alignment vertical="center"/>
    </xf>
    <xf numFmtId="4" fontId="19" fillId="0" borderId="0" xfId="0" applyNumberFormat="1" applyFont="1" applyBorder="1" applyAlignment="1" applyProtection="1">
      <alignment vertical="center"/>
    </xf>
    <xf numFmtId="166" fontId="19" fillId="0" borderId="0" xfId="0" applyNumberFormat="1" applyFont="1" applyBorder="1" applyAlignment="1" applyProtection="1">
      <alignment vertical="center"/>
    </xf>
    <xf numFmtId="4" fontId="19" fillId="0" borderId="15" xfId="0" applyNumberFormat="1" applyFont="1" applyBorder="1" applyAlignment="1" applyProtection="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3" xfId="0" applyFont="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vertical="center"/>
    </xf>
    <xf numFmtId="4" fontId="27"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8" fillId="0" borderId="14"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5" xfId="0" applyNumberFormat="1" applyFont="1" applyBorder="1" applyAlignment="1" applyProtection="1">
      <alignment vertical="center"/>
    </xf>
    <xf numFmtId="0" fontId="5" fillId="0" borderId="0" xfId="0" applyFont="1" applyAlignment="1">
      <alignment horizontal="left" vertical="center"/>
    </xf>
    <xf numFmtId="4" fontId="28" fillId="0" borderId="19" xfId="0" applyNumberFormat="1" applyFont="1" applyBorder="1" applyAlignment="1" applyProtection="1">
      <alignment vertical="center"/>
    </xf>
    <xf numFmtId="4" fontId="28" fillId="0" borderId="20" xfId="0" applyNumberFormat="1" applyFont="1" applyBorder="1" applyAlignment="1" applyProtection="1">
      <alignment vertical="center"/>
    </xf>
    <xf numFmtId="166"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0" fontId="0" fillId="0" borderId="0" xfId="0" applyProtection="1">
      <protection locked="0"/>
    </xf>
    <xf numFmtId="0" fontId="0" fillId="0" borderId="1" xfId="0" applyBorder="1"/>
    <xf numFmtId="0" fontId="0" fillId="0" borderId="2" xfId="0" applyBorder="1"/>
    <xf numFmtId="0" fontId="0" fillId="0" borderId="2" xfId="0" applyBorder="1" applyProtection="1">
      <protection locked="0"/>
    </xf>
    <xf numFmtId="0" fontId="12"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3" fillId="0" borderId="0" xfId="0" applyFont="1" applyAlignment="1">
      <alignment horizontal="left" vertical="center" wrapText="1"/>
    </xf>
    <xf numFmtId="0" fontId="2" fillId="0" borderId="0" xfId="0" applyFont="1" applyAlignment="1">
      <alignment horizontal="left" vertical="center"/>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0" fillId="0" borderId="12" xfId="0" applyFont="1" applyBorder="1" applyAlignment="1">
      <alignment vertical="center"/>
    </xf>
    <xf numFmtId="0" fontId="0" fillId="0" borderId="12" xfId="0" applyFont="1" applyBorder="1" applyAlignment="1" applyProtection="1">
      <alignment vertical="center"/>
      <protection locked="0"/>
    </xf>
    <xf numFmtId="0" fontId="16"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8" fillId="0" borderId="4" xfId="0" applyFont="1" applyBorder="1" applyAlignment="1">
      <alignment horizontal="left" vertical="center"/>
    </xf>
    <xf numFmtId="0" fontId="0" fillId="0" borderId="4" xfId="0" applyBorder="1" applyAlignment="1">
      <alignment vertical="center"/>
    </xf>
    <xf numFmtId="0" fontId="0" fillId="0" borderId="4" xfId="0" applyBorder="1" applyAlignment="1" applyProtection="1">
      <alignment vertical="center"/>
      <protection locked="0"/>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0" fillId="0" borderId="5" xfId="0" applyFont="1" applyBorder="1" applyAlignment="1" applyProtection="1">
      <alignment vertical="center"/>
      <protection locked="0"/>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4" xfId="0" applyFont="1" applyBorder="1" applyAlignment="1" applyProtection="1">
      <alignment vertical="center"/>
      <protection locked="0"/>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1" fillId="0" borderId="0" xfId="0" applyFont="1" applyAlignment="1" applyProtection="1">
      <alignment horizontal="left" vertical="center" wrapText="1"/>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1" fillId="4" borderId="0" xfId="0" applyFont="1" applyFill="1" applyAlignment="1" applyProtection="1">
      <alignment horizontal="right" vertical="center"/>
    </xf>
    <xf numFmtId="0" fontId="30"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1" fillId="4" borderId="16" xfId="0" applyFont="1" applyFill="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7" xfId="0" applyFont="1" applyFill="1" applyBorder="1" applyAlignment="1" applyProtection="1">
      <alignment horizontal="center" vertical="center" wrapText="1"/>
      <protection locked="0"/>
    </xf>
    <xf numFmtId="0" fontId="21"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3" fillId="0" borderId="0" xfId="0" applyNumberFormat="1" applyFont="1" applyAlignment="1" applyProtection="1"/>
    <xf numFmtId="0" fontId="0" fillId="0" borderId="12" xfId="0" applyBorder="1" applyAlignment="1" applyProtection="1">
      <alignment vertical="center"/>
    </xf>
    <xf numFmtId="166" fontId="31" fillId="0" borderId="12" xfId="0" applyNumberFormat="1" applyFont="1" applyBorder="1" applyAlignment="1" applyProtection="1"/>
    <xf numFmtId="166" fontId="31" fillId="0" borderId="13" xfId="0" applyNumberFormat="1" applyFont="1" applyBorder="1" applyAlignment="1" applyProtection="1"/>
    <xf numFmtId="4" fontId="32"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1" fillId="0" borderId="22" xfId="0" applyFont="1" applyBorder="1" applyAlignment="1" applyProtection="1">
      <alignment horizontal="center" vertical="center"/>
    </xf>
    <xf numFmtId="49" fontId="21" fillId="0" borderId="22" xfId="0" applyNumberFormat="1" applyFont="1" applyBorder="1" applyAlignment="1" applyProtection="1">
      <alignment horizontal="left" vertical="center" wrapText="1"/>
    </xf>
    <xf numFmtId="0" fontId="21" fillId="0" borderId="22" xfId="0" applyFont="1" applyBorder="1" applyAlignment="1" applyProtection="1">
      <alignment horizontal="left" vertical="center" wrapText="1"/>
    </xf>
    <xf numFmtId="0" fontId="21" fillId="0" borderId="22" xfId="0" applyFont="1" applyBorder="1" applyAlignment="1" applyProtection="1">
      <alignment horizontal="center" vertical="center" wrapText="1"/>
    </xf>
    <xf numFmtId="167" fontId="21" fillId="0" borderId="22" xfId="0" applyNumberFormat="1" applyFont="1" applyBorder="1" applyAlignment="1" applyProtection="1">
      <alignment vertical="center"/>
    </xf>
    <xf numFmtId="4" fontId="21" fillId="2" borderId="22" xfId="0" applyNumberFormat="1" applyFont="1" applyFill="1" applyBorder="1" applyAlignment="1" applyProtection="1">
      <alignment vertical="center"/>
      <protection locked="0"/>
    </xf>
    <xf numFmtId="4" fontId="21" fillId="0" borderId="22" xfId="0" applyNumberFormat="1" applyFont="1" applyBorder="1" applyAlignment="1" applyProtection="1">
      <alignment vertical="center"/>
    </xf>
    <xf numFmtId="0" fontId="22" fillId="2" borderId="14"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xf>
    <xf numFmtId="166" fontId="22" fillId="0" borderId="0" xfId="0" applyNumberFormat="1" applyFont="1" applyBorder="1" applyAlignment="1" applyProtection="1">
      <alignment vertical="center"/>
    </xf>
    <xf numFmtId="166" fontId="22" fillId="0" borderId="15" xfId="0" applyNumberFormat="1" applyFont="1" applyBorder="1" applyAlignment="1" applyProtection="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33" fillId="0" borderId="0" xfId="0" applyFont="1" applyAlignment="1" applyProtection="1">
      <alignment horizontal="left" vertical="center"/>
    </xf>
    <xf numFmtId="0" fontId="34" fillId="0" borderId="0" xfId="0" applyFont="1" applyAlignment="1" applyProtection="1">
      <alignment vertical="center" wrapText="1"/>
    </xf>
    <xf numFmtId="0" fontId="0" fillId="0" borderId="14" xfId="0" applyFont="1" applyBorder="1" applyAlignment="1" applyProtection="1">
      <alignment vertical="center"/>
    </xf>
    <xf numFmtId="0" fontId="0" fillId="0" borderId="0" xfId="0" applyBorder="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5" fillId="0" borderId="22" xfId="0" applyFont="1" applyBorder="1" applyAlignment="1" applyProtection="1">
      <alignment horizontal="center" vertical="center"/>
    </xf>
    <xf numFmtId="49" fontId="35" fillId="0" borderId="22" xfId="0" applyNumberFormat="1"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2" xfId="0" applyFont="1" applyBorder="1" applyAlignment="1" applyProtection="1">
      <alignment horizontal="center" vertical="center" wrapText="1"/>
    </xf>
    <xf numFmtId="167" fontId="35" fillId="0" borderId="22" xfId="0" applyNumberFormat="1" applyFont="1" applyBorder="1" applyAlignment="1" applyProtection="1">
      <alignment vertical="center"/>
    </xf>
    <xf numFmtId="4" fontId="35" fillId="2" borderId="22" xfId="0" applyNumberFormat="1" applyFont="1" applyFill="1" applyBorder="1" applyAlignment="1" applyProtection="1">
      <alignment vertical="center"/>
      <protection locked="0"/>
    </xf>
    <xf numFmtId="4" fontId="35" fillId="0" borderId="22" xfId="0" applyNumberFormat="1" applyFont="1" applyBorder="1" applyAlignment="1" applyProtection="1">
      <alignment vertical="center"/>
    </xf>
    <xf numFmtId="0" fontId="36" fillId="0" borderId="3" xfId="0" applyFont="1" applyBorder="1" applyAlignment="1">
      <alignment vertical="center"/>
    </xf>
    <xf numFmtId="0" fontId="35" fillId="2" borderId="14" xfId="0" applyFont="1" applyFill="1" applyBorder="1" applyAlignment="1" applyProtection="1">
      <alignment horizontal="left" vertical="center"/>
      <protection locked="0"/>
    </xf>
    <xf numFmtId="0" fontId="35" fillId="0" borderId="0" xfId="0" applyFont="1" applyBorder="1" applyAlignment="1" applyProtection="1">
      <alignment horizontal="center" vertical="center"/>
    </xf>
    <xf numFmtId="0" fontId="22" fillId="2" borderId="19" xfId="0" applyFont="1" applyFill="1" applyBorder="1" applyAlignment="1" applyProtection="1">
      <alignment horizontal="left" vertical="center"/>
      <protection locked="0"/>
    </xf>
    <xf numFmtId="0" fontId="22"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2" fillId="0" borderId="20" xfId="0" applyNumberFormat="1" applyFont="1" applyBorder="1" applyAlignment="1" applyProtection="1">
      <alignment vertical="center"/>
    </xf>
    <xf numFmtId="166" fontId="22" fillId="0" borderId="21" xfId="0" applyNumberFormat="1" applyFont="1" applyBorder="1" applyAlignment="1" applyProtection="1">
      <alignment vertical="center"/>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1" xfId="0" applyFont="1" applyBorder="1" applyAlignment="1" applyProtection="1">
      <alignment vertical="center"/>
    </xf>
    <xf numFmtId="0" fontId="10" fillId="0" borderId="19" xfId="0" applyFont="1" applyBorder="1" applyAlignment="1" applyProtection="1">
      <alignment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theme" Target="theme/theme1.xml" /><Relationship Id="rId7" Type="http://schemas.openxmlformats.org/officeDocument/2006/relationships/calcChain" Target="calcChain.xml" /><Relationship Id="rId8"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5" t="s">
        <v>0</v>
      </c>
      <c r="AZ1" s="15" t="s">
        <v>1</v>
      </c>
      <c r="BA1" s="15" t="s">
        <v>2</v>
      </c>
      <c r="BB1" s="15" t="s">
        <v>3</v>
      </c>
      <c r="BT1" s="15" t="s">
        <v>4</v>
      </c>
      <c r="BU1" s="15" t="s">
        <v>4</v>
      </c>
      <c r="BV1" s="15" t="s">
        <v>5</v>
      </c>
    </row>
    <row r="2" s="1" customFormat="1" ht="36.96" customHeight="1">
      <c r="AR2" s="1"/>
      <c r="AS2" s="1"/>
      <c r="AT2" s="1"/>
      <c r="AU2" s="1"/>
      <c r="AV2" s="1"/>
      <c r="AW2" s="1"/>
      <c r="AX2" s="1"/>
      <c r="AY2" s="1"/>
      <c r="AZ2" s="1"/>
      <c r="BA2" s="1"/>
      <c r="BB2" s="1"/>
      <c r="BC2" s="1"/>
      <c r="BD2" s="1"/>
      <c r="BE2" s="1"/>
      <c r="BS2" s="16" t="s">
        <v>6</v>
      </c>
      <c r="BT2" s="16" t="s">
        <v>7</v>
      </c>
    </row>
    <row r="3" s="1" customFormat="1" ht="6.96"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1" customFormat="1" ht="24.96" customHeight="1">
      <c r="B4" s="20"/>
      <c r="C4" s="21"/>
      <c r="D4" s="22" t="s">
        <v>9</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10</v>
      </c>
      <c r="BE4" s="24" t="s">
        <v>11</v>
      </c>
      <c r="BS4" s="16" t="s">
        <v>12</v>
      </c>
    </row>
    <row r="5" s="1" customFormat="1" ht="12" customHeight="1">
      <c r="B5" s="20"/>
      <c r="C5" s="21"/>
      <c r="D5" s="25" t="s">
        <v>13</v>
      </c>
      <c r="E5" s="21"/>
      <c r="F5" s="21"/>
      <c r="G5" s="21"/>
      <c r="H5" s="21"/>
      <c r="I5" s="21"/>
      <c r="J5" s="21"/>
      <c r="K5" s="26" t="s">
        <v>14</v>
      </c>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19"/>
      <c r="BE5" s="27" t="s">
        <v>15</v>
      </c>
      <c r="BS5" s="16" t="s">
        <v>6</v>
      </c>
    </row>
    <row r="6" s="1" customFormat="1" ht="36.96" customHeight="1">
      <c r="B6" s="20"/>
      <c r="C6" s="21"/>
      <c r="D6" s="28" t="s">
        <v>16</v>
      </c>
      <c r="E6" s="21"/>
      <c r="F6" s="21"/>
      <c r="G6" s="21"/>
      <c r="H6" s="21"/>
      <c r="I6" s="21"/>
      <c r="J6" s="21"/>
      <c r="K6" s="29" t="s">
        <v>17</v>
      </c>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19"/>
      <c r="BE6" s="30"/>
      <c r="BS6" s="16" t="s">
        <v>6</v>
      </c>
    </row>
    <row r="7" s="1" customFormat="1" ht="12" customHeight="1">
      <c r="B7" s="20"/>
      <c r="C7" s="21"/>
      <c r="D7" s="31" t="s">
        <v>18</v>
      </c>
      <c r="E7" s="21"/>
      <c r="F7" s="21"/>
      <c r="G7" s="21"/>
      <c r="H7" s="21"/>
      <c r="I7" s="21"/>
      <c r="J7" s="21"/>
      <c r="K7" s="26" t="s">
        <v>1</v>
      </c>
      <c r="L7" s="21"/>
      <c r="M7" s="21"/>
      <c r="N7" s="21"/>
      <c r="O7" s="21"/>
      <c r="P7" s="21"/>
      <c r="Q7" s="21"/>
      <c r="R7" s="21"/>
      <c r="S7" s="21"/>
      <c r="T7" s="21"/>
      <c r="U7" s="21"/>
      <c r="V7" s="21"/>
      <c r="W7" s="21"/>
      <c r="X7" s="21"/>
      <c r="Y7" s="21"/>
      <c r="Z7" s="21"/>
      <c r="AA7" s="21"/>
      <c r="AB7" s="21"/>
      <c r="AC7" s="21"/>
      <c r="AD7" s="21"/>
      <c r="AE7" s="21"/>
      <c r="AF7" s="21"/>
      <c r="AG7" s="21"/>
      <c r="AH7" s="21"/>
      <c r="AI7" s="21"/>
      <c r="AJ7" s="21"/>
      <c r="AK7" s="31" t="s">
        <v>19</v>
      </c>
      <c r="AL7" s="21"/>
      <c r="AM7" s="21"/>
      <c r="AN7" s="26" t="s">
        <v>1</v>
      </c>
      <c r="AO7" s="21"/>
      <c r="AP7" s="21"/>
      <c r="AQ7" s="21"/>
      <c r="AR7" s="19"/>
      <c r="BE7" s="30"/>
      <c r="BS7" s="16" t="s">
        <v>6</v>
      </c>
    </row>
    <row r="8" s="1" customFormat="1" ht="12" customHeight="1">
      <c r="B8" s="20"/>
      <c r="C8" s="21"/>
      <c r="D8" s="31" t="s">
        <v>20</v>
      </c>
      <c r="E8" s="21"/>
      <c r="F8" s="21"/>
      <c r="G8" s="21"/>
      <c r="H8" s="21"/>
      <c r="I8" s="21"/>
      <c r="J8" s="21"/>
      <c r="K8" s="26" t="s">
        <v>21</v>
      </c>
      <c r="L8" s="21"/>
      <c r="M8" s="21"/>
      <c r="N8" s="21"/>
      <c r="O8" s="21"/>
      <c r="P8" s="21"/>
      <c r="Q8" s="21"/>
      <c r="R8" s="21"/>
      <c r="S8" s="21"/>
      <c r="T8" s="21"/>
      <c r="U8" s="21"/>
      <c r="V8" s="21"/>
      <c r="W8" s="21"/>
      <c r="X8" s="21"/>
      <c r="Y8" s="21"/>
      <c r="Z8" s="21"/>
      <c r="AA8" s="21"/>
      <c r="AB8" s="21"/>
      <c r="AC8" s="21"/>
      <c r="AD8" s="21"/>
      <c r="AE8" s="21"/>
      <c r="AF8" s="21"/>
      <c r="AG8" s="21"/>
      <c r="AH8" s="21"/>
      <c r="AI8" s="21"/>
      <c r="AJ8" s="21"/>
      <c r="AK8" s="31" t="s">
        <v>22</v>
      </c>
      <c r="AL8" s="21"/>
      <c r="AM8" s="21"/>
      <c r="AN8" s="32" t="s">
        <v>23</v>
      </c>
      <c r="AO8" s="21"/>
      <c r="AP8" s="21"/>
      <c r="AQ8" s="21"/>
      <c r="AR8" s="19"/>
      <c r="BE8" s="30"/>
      <c r="BS8" s="16" t="s">
        <v>6</v>
      </c>
    </row>
    <row r="9" s="1" customFormat="1" ht="14.4"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E9" s="30"/>
      <c r="BS9" s="16" t="s">
        <v>6</v>
      </c>
    </row>
    <row r="10" s="1" customFormat="1" ht="12" customHeight="1">
      <c r="B10" s="20"/>
      <c r="C10" s="21"/>
      <c r="D10" s="31" t="s">
        <v>24</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31" t="s">
        <v>25</v>
      </c>
      <c r="AL10" s="21"/>
      <c r="AM10" s="21"/>
      <c r="AN10" s="26" t="s">
        <v>1</v>
      </c>
      <c r="AO10" s="21"/>
      <c r="AP10" s="21"/>
      <c r="AQ10" s="21"/>
      <c r="AR10" s="19"/>
      <c r="BE10" s="30"/>
      <c r="BS10" s="16" t="s">
        <v>6</v>
      </c>
    </row>
    <row r="11" s="1" customFormat="1" ht="18.48" customHeight="1">
      <c r="B11" s="20"/>
      <c r="C11" s="21"/>
      <c r="D11" s="21"/>
      <c r="E11" s="26" t="s">
        <v>21</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31" t="s">
        <v>26</v>
      </c>
      <c r="AL11" s="21"/>
      <c r="AM11" s="21"/>
      <c r="AN11" s="26" t="s">
        <v>1</v>
      </c>
      <c r="AO11" s="21"/>
      <c r="AP11" s="21"/>
      <c r="AQ11" s="21"/>
      <c r="AR11" s="19"/>
      <c r="BE11" s="30"/>
      <c r="BS11" s="16" t="s">
        <v>6</v>
      </c>
    </row>
    <row r="12" s="1" customFormat="1" ht="6.96"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E12" s="30"/>
      <c r="BS12" s="16" t="s">
        <v>6</v>
      </c>
    </row>
    <row r="13" s="1" customFormat="1" ht="12" customHeight="1">
      <c r="B13" s="20"/>
      <c r="C13" s="21"/>
      <c r="D13" s="31" t="s">
        <v>27</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31" t="s">
        <v>25</v>
      </c>
      <c r="AL13" s="21"/>
      <c r="AM13" s="21"/>
      <c r="AN13" s="33" t="s">
        <v>28</v>
      </c>
      <c r="AO13" s="21"/>
      <c r="AP13" s="21"/>
      <c r="AQ13" s="21"/>
      <c r="AR13" s="19"/>
      <c r="BE13" s="30"/>
      <c r="BS13" s="16" t="s">
        <v>6</v>
      </c>
    </row>
    <row r="14">
      <c r="B14" s="20"/>
      <c r="C14" s="21"/>
      <c r="D14" s="21"/>
      <c r="E14" s="33" t="s">
        <v>28</v>
      </c>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1" t="s">
        <v>26</v>
      </c>
      <c r="AL14" s="21"/>
      <c r="AM14" s="21"/>
      <c r="AN14" s="33" t="s">
        <v>28</v>
      </c>
      <c r="AO14" s="21"/>
      <c r="AP14" s="21"/>
      <c r="AQ14" s="21"/>
      <c r="AR14" s="19"/>
      <c r="BE14" s="30"/>
      <c r="BS14" s="16" t="s">
        <v>6</v>
      </c>
    </row>
    <row r="15" s="1" customFormat="1" ht="6.96"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E15" s="30"/>
      <c r="BS15" s="16" t="s">
        <v>4</v>
      </c>
    </row>
    <row r="16" s="1" customFormat="1" ht="12" customHeight="1">
      <c r="B16" s="20"/>
      <c r="C16" s="21"/>
      <c r="D16" s="31" t="s">
        <v>29</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31" t="s">
        <v>25</v>
      </c>
      <c r="AL16" s="21"/>
      <c r="AM16" s="21"/>
      <c r="AN16" s="26" t="s">
        <v>1</v>
      </c>
      <c r="AO16" s="21"/>
      <c r="AP16" s="21"/>
      <c r="AQ16" s="21"/>
      <c r="AR16" s="19"/>
      <c r="BE16" s="30"/>
      <c r="BS16" s="16" t="s">
        <v>4</v>
      </c>
    </row>
    <row r="17" s="1" customFormat="1" ht="18.48" customHeight="1">
      <c r="B17" s="20"/>
      <c r="C17" s="21"/>
      <c r="D17" s="21"/>
      <c r="E17" s="26" t="s">
        <v>21</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31" t="s">
        <v>26</v>
      </c>
      <c r="AL17" s="21"/>
      <c r="AM17" s="21"/>
      <c r="AN17" s="26" t="s">
        <v>1</v>
      </c>
      <c r="AO17" s="21"/>
      <c r="AP17" s="21"/>
      <c r="AQ17" s="21"/>
      <c r="AR17" s="19"/>
      <c r="BE17" s="30"/>
      <c r="BS17" s="16" t="s">
        <v>30</v>
      </c>
    </row>
    <row r="18" s="1" customFormat="1" ht="6.96"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E18" s="30"/>
      <c r="BS18" s="16" t="s">
        <v>6</v>
      </c>
    </row>
    <row r="19" s="1" customFormat="1" ht="12" customHeight="1">
      <c r="B19" s="20"/>
      <c r="C19" s="21"/>
      <c r="D19" s="31" t="s">
        <v>31</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31" t="s">
        <v>25</v>
      </c>
      <c r="AL19" s="21"/>
      <c r="AM19" s="21"/>
      <c r="AN19" s="26" t="s">
        <v>1</v>
      </c>
      <c r="AO19" s="21"/>
      <c r="AP19" s="21"/>
      <c r="AQ19" s="21"/>
      <c r="AR19" s="19"/>
      <c r="BE19" s="30"/>
      <c r="BS19" s="16" t="s">
        <v>6</v>
      </c>
    </row>
    <row r="20" s="1" customFormat="1" ht="18.48" customHeight="1">
      <c r="B20" s="20"/>
      <c r="C20" s="21"/>
      <c r="D20" s="21"/>
      <c r="E20" s="26" t="s">
        <v>21</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31" t="s">
        <v>26</v>
      </c>
      <c r="AL20" s="21"/>
      <c r="AM20" s="21"/>
      <c r="AN20" s="26" t="s">
        <v>1</v>
      </c>
      <c r="AO20" s="21"/>
      <c r="AP20" s="21"/>
      <c r="AQ20" s="21"/>
      <c r="AR20" s="19"/>
      <c r="BE20" s="30"/>
      <c r="BS20" s="16" t="s">
        <v>4</v>
      </c>
    </row>
    <row r="21" s="1" customFormat="1" ht="6.96"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E21" s="30"/>
    </row>
    <row r="22" s="1" customFormat="1" ht="12" customHeight="1">
      <c r="B22" s="20"/>
      <c r="C22" s="21"/>
      <c r="D22" s="31" t="s">
        <v>32</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E22" s="30"/>
    </row>
    <row r="23" s="1" customFormat="1" ht="16.5" customHeight="1">
      <c r="B23" s="20"/>
      <c r="C23" s="21"/>
      <c r="D23" s="21"/>
      <c r="E23" s="35" t="s">
        <v>1</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21"/>
      <c r="AP23" s="21"/>
      <c r="AQ23" s="21"/>
      <c r="AR23" s="19"/>
      <c r="BE23" s="30"/>
    </row>
    <row r="24" s="1" customFormat="1" ht="6.96"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E24" s="30"/>
    </row>
    <row r="25" s="1" customFormat="1" ht="6.96" customHeight="1">
      <c r="B25" s="20"/>
      <c r="C25" s="21"/>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1"/>
      <c r="AQ25" s="21"/>
      <c r="AR25" s="19"/>
      <c r="BE25" s="30"/>
    </row>
    <row r="26" s="2" customFormat="1" ht="25.92" customHeight="1">
      <c r="A26" s="37"/>
      <c r="B26" s="38"/>
      <c r="C26" s="39"/>
      <c r="D26" s="40" t="s">
        <v>33</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2">
        <f>ROUND(AG94,2)</f>
        <v>0</v>
      </c>
      <c r="AL26" s="41"/>
      <c r="AM26" s="41"/>
      <c r="AN26" s="41"/>
      <c r="AO26" s="41"/>
      <c r="AP26" s="39"/>
      <c r="AQ26" s="39"/>
      <c r="AR26" s="43"/>
      <c r="BE26" s="30"/>
    </row>
    <row r="27" s="2" customFormat="1" ht="6.96" customHeight="1">
      <c r="A27" s="37"/>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3"/>
      <c r="BE27" s="30"/>
    </row>
    <row r="28" s="2" customFormat="1">
      <c r="A28" s="37"/>
      <c r="B28" s="38"/>
      <c r="C28" s="39"/>
      <c r="D28" s="39"/>
      <c r="E28" s="39"/>
      <c r="F28" s="39"/>
      <c r="G28" s="39"/>
      <c r="H28" s="39"/>
      <c r="I28" s="39"/>
      <c r="J28" s="39"/>
      <c r="K28" s="39"/>
      <c r="L28" s="44" t="s">
        <v>34</v>
      </c>
      <c r="M28" s="44"/>
      <c r="N28" s="44"/>
      <c r="O28" s="44"/>
      <c r="P28" s="44"/>
      <c r="Q28" s="39"/>
      <c r="R28" s="39"/>
      <c r="S28" s="39"/>
      <c r="T28" s="39"/>
      <c r="U28" s="39"/>
      <c r="V28" s="39"/>
      <c r="W28" s="44" t="s">
        <v>35</v>
      </c>
      <c r="X28" s="44"/>
      <c r="Y28" s="44"/>
      <c r="Z28" s="44"/>
      <c r="AA28" s="44"/>
      <c r="AB28" s="44"/>
      <c r="AC28" s="44"/>
      <c r="AD28" s="44"/>
      <c r="AE28" s="44"/>
      <c r="AF28" s="39"/>
      <c r="AG28" s="39"/>
      <c r="AH28" s="39"/>
      <c r="AI28" s="39"/>
      <c r="AJ28" s="39"/>
      <c r="AK28" s="44" t="s">
        <v>36</v>
      </c>
      <c r="AL28" s="44"/>
      <c r="AM28" s="44"/>
      <c r="AN28" s="44"/>
      <c r="AO28" s="44"/>
      <c r="AP28" s="39"/>
      <c r="AQ28" s="39"/>
      <c r="AR28" s="43"/>
      <c r="BE28" s="30"/>
    </row>
    <row r="29" s="3" customFormat="1" ht="14.4" customHeight="1">
      <c r="A29" s="3"/>
      <c r="B29" s="45"/>
      <c r="C29" s="46"/>
      <c r="D29" s="31" t="s">
        <v>37</v>
      </c>
      <c r="E29" s="46"/>
      <c r="F29" s="31" t="s">
        <v>38</v>
      </c>
      <c r="G29" s="46"/>
      <c r="H29" s="46"/>
      <c r="I29" s="46"/>
      <c r="J29" s="46"/>
      <c r="K29" s="46"/>
      <c r="L29" s="47">
        <v>0.20999999999999999</v>
      </c>
      <c r="M29" s="46"/>
      <c r="N29" s="46"/>
      <c r="O29" s="46"/>
      <c r="P29" s="46"/>
      <c r="Q29" s="46"/>
      <c r="R29" s="46"/>
      <c r="S29" s="46"/>
      <c r="T29" s="46"/>
      <c r="U29" s="46"/>
      <c r="V29" s="46"/>
      <c r="W29" s="48">
        <f>ROUND(AZ94, 2)</f>
        <v>0</v>
      </c>
      <c r="X29" s="46"/>
      <c r="Y29" s="46"/>
      <c r="Z29" s="46"/>
      <c r="AA29" s="46"/>
      <c r="AB29" s="46"/>
      <c r="AC29" s="46"/>
      <c r="AD29" s="46"/>
      <c r="AE29" s="46"/>
      <c r="AF29" s="46"/>
      <c r="AG29" s="46"/>
      <c r="AH29" s="46"/>
      <c r="AI29" s="46"/>
      <c r="AJ29" s="46"/>
      <c r="AK29" s="48">
        <f>ROUND(AV94, 2)</f>
        <v>0</v>
      </c>
      <c r="AL29" s="46"/>
      <c r="AM29" s="46"/>
      <c r="AN29" s="46"/>
      <c r="AO29" s="46"/>
      <c r="AP29" s="46"/>
      <c r="AQ29" s="46"/>
      <c r="AR29" s="49"/>
      <c r="BE29" s="50"/>
    </row>
    <row r="30" s="3" customFormat="1" ht="14.4" customHeight="1">
      <c r="A30" s="3"/>
      <c r="B30" s="45"/>
      <c r="C30" s="46"/>
      <c r="D30" s="46"/>
      <c r="E30" s="46"/>
      <c r="F30" s="31" t="s">
        <v>39</v>
      </c>
      <c r="G30" s="46"/>
      <c r="H30" s="46"/>
      <c r="I30" s="46"/>
      <c r="J30" s="46"/>
      <c r="K30" s="46"/>
      <c r="L30" s="47">
        <v>0.14999999999999999</v>
      </c>
      <c r="M30" s="46"/>
      <c r="N30" s="46"/>
      <c r="O30" s="46"/>
      <c r="P30" s="46"/>
      <c r="Q30" s="46"/>
      <c r="R30" s="46"/>
      <c r="S30" s="46"/>
      <c r="T30" s="46"/>
      <c r="U30" s="46"/>
      <c r="V30" s="46"/>
      <c r="W30" s="48">
        <f>ROUND(BA94, 2)</f>
        <v>0</v>
      </c>
      <c r="X30" s="46"/>
      <c r="Y30" s="46"/>
      <c r="Z30" s="46"/>
      <c r="AA30" s="46"/>
      <c r="AB30" s="46"/>
      <c r="AC30" s="46"/>
      <c r="AD30" s="46"/>
      <c r="AE30" s="46"/>
      <c r="AF30" s="46"/>
      <c r="AG30" s="46"/>
      <c r="AH30" s="46"/>
      <c r="AI30" s="46"/>
      <c r="AJ30" s="46"/>
      <c r="AK30" s="48">
        <f>ROUND(AW94, 2)</f>
        <v>0</v>
      </c>
      <c r="AL30" s="46"/>
      <c r="AM30" s="46"/>
      <c r="AN30" s="46"/>
      <c r="AO30" s="46"/>
      <c r="AP30" s="46"/>
      <c r="AQ30" s="46"/>
      <c r="AR30" s="49"/>
      <c r="BE30" s="50"/>
    </row>
    <row r="31" hidden="1" s="3" customFormat="1" ht="14.4" customHeight="1">
      <c r="A31" s="3"/>
      <c r="B31" s="45"/>
      <c r="C31" s="46"/>
      <c r="D31" s="46"/>
      <c r="E31" s="46"/>
      <c r="F31" s="31" t="s">
        <v>40</v>
      </c>
      <c r="G31" s="46"/>
      <c r="H31" s="46"/>
      <c r="I31" s="46"/>
      <c r="J31" s="46"/>
      <c r="K31" s="46"/>
      <c r="L31" s="47">
        <v>0.20999999999999999</v>
      </c>
      <c r="M31" s="46"/>
      <c r="N31" s="46"/>
      <c r="O31" s="46"/>
      <c r="P31" s="46"/>
      <c r="Q31" s="46"/>
      <c r="R31" s="46"/>
      <c r="S31" s="46"/>
      <c r="T31" s="46"/>
      <c r="U31" s="46"/>
      <c r="V31" s="46"/>
      <c r="W31" s="48">
        <f>ROUND(BB94, 2)</f>
        <v>0</v>
      </c>
      <c r="X31" s="46"/>
      <c r="Y31" s="46"/>
      <c r="Z31" s="46"/>
      <c r="AA31" s="46"/>
      <c r="AB31" s="46"/>
      <c r="AC31" s="46"/>
      <c r="AD31" s="46"/>
      <c r="AE31" s="46"/>
      <c r="AF31" s="46"/>
      <c r="AG31" s="46"/>
      <c r="AH31" s="46"/>
      <c r="AI31" s="46"/>
      <c r="AJ31" s="46"/>
      <c r="AK31" s="48">
        <v>0</v>
      </c>
      <c r="AL31" s="46"/>
      <c r="AM31" s="46"/>
      <c r="AN31" s="46"/>
      <c r="AO31" s="46"/>
      <c r="AP31" s="46"/>
      <c r="AQ31" s="46"/>
      <c r="AR31" s="49"/>
      <c r="BE31" s="50"/>
    </row>
    <row r="32" hidden="1" s="3" customFormat="1" ht="14.4" customHeight="1">
      <c r="A32" s="3"/>
      <c r="B32" s="45"/>
      <c r="C32" s="46"/>
      <c r="D32" s="46"/>
      <c r="E32" s="46"/>
      <c r="F32" s="31" t="s">
        <v>41</v>
      </c>
      <c r="G32" s="46"/>
      <c r="H32" s="46"/>
      <c r="I32" s="46"/>
      <c r="J32" s="46"/>
      <c r="K32" s="46"/>
      <c r="L32" s="47">
        <v>0.14999999999999999</v>
      </c>
      <c r="M32" s="46"/>
      <c r="N32" s="46"/>
      <c r="O32" s="46"/>
      <c r="P32" s="46"/>
      <c r="Q32" s="46"/>
      <c r="R32" s="46"/>
      <c r="S32" s="46"/>
      <c r="T32" s="46"/>
      <c r="U32" s="46"/>
      <c r="V32" s="46"/>
      <c r="W32" s="48">
        <f>ROUND(BC94, 2)</f>
        <v>0</v>
      </c>
      <c r="X32" s="46"/>
      <c r="Y32" s="46"/>
      <c r="Z32" s="46"/>
      <c r="AA32" s="46"/>
      <c r="AB32" s="46"/>
      <c r="AC32" s="46"/>
      <c r="AD32" s="46"/>
      <c r="AE32" s="46"/>
      <c r="AF32" s="46"/>
      <c r="AG32" s="46"/>
      <c r="AH32" s="46"/>
      <c r="AI32" s="46"/>
      <c r="AJ32" s="46"/>
      <c r="AK32" s="48">
        <v>0</v>
      </c>
      <c r="AL32" s="46"/>
      <c r="AM32" s="46"/>
      <c r="AN32" s="46"/>
      <c r="AO32" s="46"/>
      <c r="AP32" s="46"/>
      <c r="AQ32" s="46"/>
      <c r="AR32" s="49"/>
      <c r="BE32" s="50"/>
    </row>
    <row r="33" hidden="1" s="3" customFormat="1" ht="14.4" customHeight="1">
      <c r="A33" s="3"/>
      <c r="B33" s="45"/>
      <c r="C33" s="46"/>
      <c r="D33" s="46"/>
      <c r="E33" s="46"/>
      <c r="F33" s="31" t="s">
        <v>42</v>
      </c>
      <c r="G33" s="46"/>
      <c r="H33" s="46"/>
      <c r="I33" s="46"/>
      <c r="J33" s="46"/>
      <c r="K33" s="46"/>
      <c r="L33" s="47">
        <v>0</v>
      </c>
      <c r="M33" s="46"/>
      <c r="N33" s="46"/>
      <c r="O33" s="46"/>
      <c r="P33" s="46"/>
      <c r="Q33" s="46"/>
      <c r="R33" s="46"/>
      <c r="S33" s="46"/>
      <c r="T33" s="46"/>
      <c r="U33" s="46"/>
      <c r="V33" s="46"/>
      <c r="W33" s="48">
        <f>ROUND(BD94, 2)</f>
        <v>0</v>
      </c>
      <c r="X33" s="46"/>
      <c r="Y33" s="46"/>
      <c r="Z33" s="46"/>
      <c r="AA33" s="46"/>
      <c r="AB33" s="46"/>
      <c r="AC33" s="46"/>
      <c r="AD33" s="46"/>
      <c r="AE33" s="46"/>
      <c r="AF33" s="46"/>
      <c r="AG33" s="46"/>
      <c r="AH33" s="46"/>
      <c r="AI33" s="46"/>
      <c r="AJ33" s="46"/>
      <c r="AK33" s="48">
        <v>0</v>
      </c>
      <c r="AL33" s="46"/>
      <c r="AM33" s="46"/>
      <c r="AN33" s="46"/>
      <c r="AO33" s="46"/>
      <c r="AP33" s="46"/>
      <c r="AQ33" s="46"/>
      <c r="AR33" s="49"/>
      <c r="BE33" s="50"/>
    </row>
    <row r="34" s="2" customFormat="1" ht="6.96" customHeight="1">
      <c r="A34" s="37"/>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3"/>
      <c r="BE34" s="30"/>
    </row>
    <row r="35" s="2" customFormat="1" ht="25.92" customHeight="1">
      <c r="A35" s="37"/>
      <c r="B35" s="38"/>
      <c r="C35" s="51"/>
      <c r="D35" s="52" t="s">
        <v>43</v>
      </c>
      <c r="E35" s="53"/>
      <c r="F35" s="53"/>
      <c r="G35" s="53"/>
      <c r="H35" s="53"/>
      <c r="I35" s="53"/>
      <c r="J35" s="53"/>
      <c r="K35" s="53"/>
      <c r="L35" s="53"/>
      <c r="M35" s="53"/>
      <c r="N35" s="53"/>
      <c r="O35" s="53"/>
      <c r="P35" s="53"/>
      <c r="Q35" s="53"/>
      <c r="R35" s="53"/>
      <c r="S35" s="53"/>
      <c r="T35" s="54" t="s">
        <v>44</v>
      </c>
      <c r="U35" s="53"/>
      <c r="V35" s="53"/>
      <c r="W35" s="53"/>
      <c r="X35" s="55" t="s">
        <v>45</v>
      </c>
      <c r="Y35" s="53"/>
      <c r="Z35" s="53"/>
      <c r="AA35" s="53"/>
      <c r="AB35" s="53"/>
      <c r="AC35" s="53"/>
      <c r="AD35" s="53"/>
      <c r="AE35" s="53"/>
      <c r="AF35" s="53"/>
      <c r="AG35" s="53"/>
      <c r="AH35" s="53"/>
      <c r="AI35" s="53"/>
      <c r="AJ35" s="53"/>
      <c r="AK35" s="56">
        <f>SUM(AK26:AK33)</f>
        <v>0</v>
      </c>
      <c r="AL35" s="53"/>
      <c r="AM35" s="53"/>
      <c r="AN35" s="53"/>
      <c r="AO35" s="57"/>
      <c r="AP35" s="51"/>
      <c r="AQ35" s="51"/>
      <c r="AR35" s="43"/>
      <c r="BE35" s="37"/>
    </row>
    <row r="36" s="2" customFormat="1" ht="6.96" customHeight="1">
      <c r="A36" s="37"/>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3"/>
      <c r="BE36" s="37"/>
    </row>
    <row r="37" s="2" customFormat="1" ht="14.4" customHeight="1">
      <c r="A37" s="37"/>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43"/>
      <c r="BE37" s="37"/>
    </row>
    <row r="38" s="1" customFormat="1" ht="14.4" customHeight="1">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19"/>
    </row>
    <row r="39" s="1" customFormat="1" ht="14.4" customHeight="1">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19"/>
    </row>
    <row r="40" s="1" customFormat="1" ht="14.4" customHeight="1">
      <c r="B40" s="2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19"/>
    </row>
    <row r="41" s="1" customFormat="1" ht="14.4" customHeight="1">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19"/>
    </row>
    <row r="42" s="1" customFormat="1" ht="14.4" customHeight="1">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19"/>
    </row>
    <row r="43" s="1" customFormat="1" ht="14.4" customHeight="1">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19"/>
    </row>
    <row r="44" s="1" customFormat="1" ht="14.4" customHeight="1">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19"/>
    </row>
    <row r="45" s="1" customFormat="1" ht="14.4" customHeight="1">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19"/>
    </row>
    <row r="46" s="1" customFormat="1" ht="14.4" customHeight="1">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19"/>
    </row>
    <row r="47" s="1" customFormat="1" ht="14.4" customHeight="1">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19"/>
    </row>
    <row r="48" s="1" customFormat="1" ht="14.4" customHeight="1">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19"/>
    </row>
    <row r="49" s="2" customFormat="1" ht="14.4" customHeight="1">
      <c r="B49" s="58"/>
      <c r="C49" s="59"/>
      <c r="D49" s="60" t="s">
        <v>46</v>
      </c>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0" t="s">
        <v>47</v>
      </c>
      <c r="AI49" s="61"/>
      <c r="AJ49" s="61"/>
      <c r="AK49" s="61"/>
      <c r="AL49" s="61"/>
      <c r="AM49" s="61"/>
      <c r="AN49" s="61"/>
      <c r="AO49" s="61"/>
      <c r="AP49" s="59"/>
      <c r="AQ49" s="59"/>
      <c r="AR49" s="62"/>
    </row>
    <row r="50">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19"/>
    </row>
    <row r="51">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19"/>
    </row>
    <row r="52">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19"/>
    </row>
    <row r="53">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19"/>
    </row>
    <row r="54">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19"/>
    </row>
    <row r="55">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19"/>
    </row>
    <row r="56">
      <c r="B56" s="20"/>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19"/>
    </row>
    <row r="57">
      <c r="B57" s="20"/>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19"/>
    </row>
    <row r="58">
      <c r="B58" s="20"/>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19"/>
    </row>
    <row r="59">
      <c r="B59" s="20"/>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19"/>
    </row>
    <row r="60" s="2" customFormat="1">
      <c r="A60" s="37"/>
      <c r="B60" s="38"/>
      <c r="C60" s="39"/>
      <c r="D60" s="63" t="s">
        <v>48</v>
      </c>
      <c r="E60" s="41"/>
      <c r="F60" s="41"/>
      <c r="G60" s="41"/>
      <c r="H60" s="41"/>
      <c r="I60" s="41"/>
      <c r="J60" s="41"/>
      <c r="K60" s="41"/>
      <c r="L60" s="41"/>
      <c r="M60" s="41"/>
      <c r="N60" s="41"/>
      <c r="O60" s="41"/>
      <c r="P60" s="41"/>
      <c r="Q60" s="41"/>
      <c r="R60" s="41"/>
      <c r="S60" s="41"/>
      <c r="T60" s="41"/>
      <c r="U60" s="41"/>
      <c r="V60" s="63" t="s">
        <v>49</v>
      </c>
      <c r="W60" s="41"/>
      <c r="X60" s="41"/>
      <c r="Y60" s="41"/>
      <c r="Z60" s="41"/>
      <c r="AA60" s="41"/>
      <c r="AB60" s="41"/>
      <c r="AC60" s="41"/>
      <c r="AD60" s="41"/>
      <c r="AE60" s="41"/>
      <c r="AF60" s="41"/>
      <c r="AG60" s="41"/>
      <c r="AH60" s="63" t="s">
        <v>48</v>
      </c>
      <c r="AI60" s="41"/>
      <c r="AJ60" s="41"/>
      <c r="AK60" s="41"/>
      <c r="AL60" s="41"/>
      <c r="AM60" s="63" t="s">
        <v>49</v>
      </c>
      <c r="AN60" s="41"/>
      <c r="AO60" s="41"/>
      <c r="AP60" s="39"/>
      <c r="AQ60" s="39"/>
      <c r="AR60" s="43"/>
      <c r="BE60" s="37"/>
    </row>
    <row r="61">
      <c r="B61" s="20"/>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19"/>
    </row>
    <row r="62">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19"/>
    </row>
    <row r="63">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19"/>
    </row>
    <row r="64" s="2" customFormat="1">
      <c r="A64" s="37"/>
      <c r="B64" s="38"/>
      <c r="C64" s="39"/>
      <c r="D64" s="60" t="s">
        <v>50</v>
      </c>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0" t="s">
        <v>51</v>
      </c>
      <c r="AI64" s="64"/>
      <c r="AJ64" s="64"/>
      <c r="AK64" s="64"/>
      <c r="AL64" s="64"/>
      <c r="AM64" s="64"/>
      <c r="AN64" s="64"/>
      <c r="AO64" s="64"/>
      <c r="AP64" s="39"/>
      <c r="AQ64" s="39"/>
      <c r="AR64" s="43"/>
      <c r="BE64" s="37"/>
    </row>
    <row r="65">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19"/>
    </row>
    <row r="66">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19"/>
    </row>
    <row r="67">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19"/>
    </row>
    <row r="68">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19"/>
    </row>
    <row r="69">
      <c r="B69" s="20"/>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19"/>
    </row>
    <row r="70">
      <c r="B70" s="20"/>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19"/>
    </row>
    <row r="71">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19"/>
    </row>
    <row r="72">
      <c r="B72" s="20"/>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19"/>
    </row>
    <row r="73">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row>
    <row r="74">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row>
    <row r="75" s="2" customFormat="1">
      <c r="A75" s="37"/>
      <c r="B75" s="38"/>
      <c r="C75" s="39"/>
      <c r="D75" s="63" t="s">
        <v>48</v>
      </c>
      <c r="E75" s="41"/>
      <c r="F75" s="41"/>
      <c r="G75" s="41"/>
      <c r="H75" s="41"/>
      <c r="I75" s="41"/>
      <c r="J75" s="41"/>
      <c r="K75" s="41"/>
      <c r="L75" s="41"/>
      <c r="M75" s="41"/>
      <c r="N75" s="41"/>
      <c r="O75" s="41"/>
      <c r="P75" s="41"/>
      <c r="Q75" s="41"/>
      <c r="R75" s="41"/>
      <c r="S75" s="41"/>
      <c r="T75" s="41"/>
      <c r="U75" s="41"/>
      <c r="V75" s="63" t="s">
        <v>49</v>
      </c>
      <c r="W75" s="41"/>
      <c r="X75" s="41"/>
      <c r="Y75" s="41"/>
      <c r="Z75" s="41"/>
      <c r="AA75" s="41"/>
      <c r="AB75" s="41"/>
      <c r="AC75" s="41"/>
      <c r="AD75" s="41"/>
      <c r="AE75" s="41"/>
      <c r="AF75" s="41"/>
      <c r="AG75" s="41"/>
      <c r="AH75" s="63" t="s">
        <v>48</v>
      </c>
      <c r="AI75" s="41"/>
      <c r="AJ75" s="41"/>
      <c r="AK75" s="41"/>
      <c r="AL75" s="41"/>
      <c r="AM75" s="63" t="s">
        <v>49</v>
      </c>
      <c r="AN75" s="41"/>
      <c r="AO75" s="41"/>
      <c r="AP75" s="39"/>
      <c r="AQ75" s="39"/>
      <c r="AR75" s="43"/>
      <c r="BE75" s="37"/>
    </row>
    <row r="76" s="2" customFormat="1">
      <c r="A76" s="37"/>
      <c r="B76" s="38"/>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43"/>
      <c r="BE76" s="37"/>
    </row>
    <row r="77" s="2" customFormat="1" ht="6.96" customHeight="1">
      <c r="A77" s="37"/>
      <c r="B77" s="65"/>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43"/>
      <c r="BE77" s="37"/>
    </row>
    <row r="81" s="2" customFormat="1" ht="6.96" customHeight="1">
      <c r="A81" s="37"/>
      <c r="B81" s="67"/>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43"/>
      <c r="BE81" s="37"/>
    </row>
    <row r="82" s="2" customFormat="1" ht="24.96" customHeight="1">
      <c r="A82" s="37"/>
      <c r="B82" s="38"/>
      <c r="C82" s="22" t="s">
        <v>52</v>
      </c>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43"/>
      <c r="BE82" s="37"/>
    </row>
    <row r="83" s="2" customFormat="1" ht="6.96" customHeight="1">
      <c r="A83" s="37"/>
      <c r="B83" s="38"/>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43"/>
      <c r="BE83" s="37"/>
    </row>
    <row r="84" s="4" customFormat="1" ht="12" customHeight="1">
      <c r="A84" s="4"/>
      <c r="B84" s="69"/>
      <c r="C84" s="31" t="s">
        <v>13</v>
      </c>
      <c r="D84" s="70"/>
      <c r="E84" s="70"/>
      <c r="F84" s="70"/>
      <c r="G84" s="70"/>
      <c r="H84" s="70"/>
      <c r="I84" s="70"/>
      <c r="J84" s="70"/>
      <c r="K84" s="70"/>
      <c r="L84" s="70" t="str">
        <f>K5</f>
        <v>0320</v>
      </c>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1"/>
      <c r="BE84" s="4"/>
    </row>
    <row r="85" s="5" customFormat="1" ht="36.96" customHeight="1">
      <c r="A85" s="5"/>
      <c r="B85" s="72"/>
      <c r="C85" s="73" t="s">
        <v>16</v>
      </c>
      <c r="D85" s="74"/>
      <c r="E85" s="74"/>
      <c r="F85" s="74"/>
      <c r="G85" s="74"/>
      <c r="H85" s="74"/>
      <c r="I85" s="74"/>
      <c r="J85" s="74"/>
      <c r="K85" s="74"/>
      <c r="L85" s="75" t="str">
        <f>K6</f>
        <v>CHODNÍK PRO PĚŠÍ BROD U STŘÍBRA</v>
      </c>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6"/>
      <c r="BE85" s="5"/>
    </row>
    <row r="86" s="2" customFormat="1" ht="6.96" customHeight="1">
      <c r="A86" s="37"/>
      <c r="B86" s="38"/>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43"/>
      <c r="BE86" s="37"/>
    </row>
    <row r="87" s="2" customFormat="1" ht="12" customHeight="1">
      <c r="A87" s="37"/>
      <c r="B87" s="38"/>
      <c r="C87" s="31" t="s">
        <v>20</v>
      </c>
      <c r="D87" s="39"/>
      <c r="E87" s="39"/>
      <c r="F87" s="39"/>
      <c r="G87" s="39"/>
      <c r="H87" s="39"/>
      <c r="I87" s="39"/>
      <c r="J87" s="39"/>
      <c r="K87" s="39"/>
      <c r="L87" s="77" t="str">
        <f>IF(K8="","",K8)</f>
        <v xml:space="preserve"> </v>
      </c>
      <c r="M87" s="39"/>
      <c r="N87" s="39"/>
      <c r="O87" s="39"/>
      <c r="P87" s="39"/>
      <c r="Q87" s="39"/>
      <c r="R87" s="39"/>
      <c r="S87" s="39"/>
      <c r="T87" s="39"/>
      <c r="U87" s="39"/>
      <c r="V87" s="39"/>
      <c r="W87" s="39"/>
      <c r="X87" s="39"/>
      <c r="Y87" s="39"/>
      <c r="Z87" s="39"/>
      <c r="AA87" s="39"/>
      <c r="AB87" s="39"/>
      <c r="AC87" s="39"/>
      <c r="AD87" s="39"/>
      <c r="AE87" s="39"/>
      <c r="AF87" s="39"/>
      <c r="AG87" s="39"/>
      <c r="AH87" s="39"/>
      <c r="AI87" s="31" t="s">
        <v>22</v>
      </c>
      <c r="AJ87" s="39"/>
      <c r="AK87" s="39"/>
      <c r="AL87" s="39"/>
      <c r="AM87" s="78" t="str">
        <f>IF(AN8= "","",AN8)</f>
        <v>25. 11. 2020</v>
      </c>
      <c r="AN87" s="78"/>
      <c r="AO87" s="39"/>
      <c r="AP87" s="39"/>
      <c r="AQ87" s="39"/>
      <c r="AR87" s="43"/>
      <c r="BE87" s="37"/>
    </row>
    <row r="88" s="2" customFormat="1" ht="6.96" customHeight="1">
      <c r="A88" s="37"/>
      <c r="B88" s="38"/>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43"/>
      <c r="BE88" s="37"/>
    </row>
    <row r="89" s="2" customFormat="1" ht="15.15" customHeight="1">
      <c r="A89" s="37"/>
      <c r="B89" s="38"/>
      <c r="C89" s="31" t="s">
        <v>24</v>
      </c>
      <c r="D89" s="39"/>
      <c r="E89" s="39"/>
      <c r="F89" s="39"/>
      <c r="G89" s="39"/>
      <c r="H89" s="39"/>
      <c r="I89" s="39"/>
      <c r="J89" s="39"/>
      <c r="K89" s="39"/>
      <c r="L89" s="70" t="str">
        <f>IF(E11= "","",E11)</f>
        <v xml:space="preserve"> </v>
      </c>
      <c r="M89" s="39"/>
      <c r="N89" s="39"/>
      <c r="O89" s="39"/>
      <c r="P89" s="39"/>
      <c r="Q89" s="39"/>
      <c r="R89" s="39"/>
      <c r="S89" s="39"/>
      <c r="T89" s="39"/>
      <c r="U89" s="39"/>
      <c r="V89" s="39"/>
      <c r="W89" s="39"/>
      <c r="X89" s="39"/>
      <c r="Y89" s="39"/>
      <c r="Z89" s="39"/>
      <c r="AA89" s="39"/>
      <c r="AB89" s="39"/>
      <c r="AC89" s="39"/>
      <c r="AD89" s="39"/>
      <c r="AE89" s="39"/>
      <c r="AF89" s="39"/>
      <c r="AG89" s="39"/>
      <c r="AH89" s="39"/>
      <c r="AI89" s="31" t="s">
        <v>29</v>
      </c>
      <c r="AJ89" s="39"/>
      <c r="AK89" s="39"/>
      <c r="AL89" s="39"/>
      <c r="AM89" s="79" t="str">
        <f>IF(E17="","",E17)</f>
        <v xml:space="preserve"> </v>
      </c>
      <c r="AN89" s="70"/>
      <c r="AO89" s="70"/>
      <c r="AP89" s="70"/>
      <c r="AQ89" s="39"/>
      <c r="AR89" s="43"/>
      <c r="AS89" s="80" t="s">
        <v>53</v>
      </c>
      <c r="AT89" s="81"/>
      <c r="AU89" s="82"/>
      <c r="AV89" s="82"/>
      <c r="AW89" s="82"/>
      <c r="AX89" s="82"/>
      <c r="AY89" s="82"/>
      <c r="AZ89" s="82"/>
      <c r="BA89" s="82"/>
      <c r="BB89" s="82"/>
      <c r="BC89" s="82"/>
      <c r="BD89" s="83"/>
      <c r="BE89" s="37"/>
    </row>
    <row r="90" s="2" customFormat="1" ht="15.15" customHeight="1">
      <c r="A90" s="37"/>
      <c r="B90" s="38"/>
      <c r="C90" s="31" t="s">
        <v>27</v>
      </c>
      <c r="D90" s="39"/>
      <c r="E90" s="39"/>
      <c r="F90" s="39"/>
      <c r="G90" s="39"/>
      <c r="H90" s="39"/>
      <c r="I90" s="39"/>
      <c r="J90" s="39"/>
      <c r="K90" s="39"/>
      <c r="L90" s="70" t="str">
        <f>IF(E14= "Vyplň údaj","",E14)</f>
        <v/>
      </c>
      <c r="M90" s="39"/>
      <c r="N90" s="39"/>
      <c r="O90" s="39"/>
      <c r="P90" s="39"/>
      <c r="Q90" s="39"/>
      <c r="R90" s="39"/>
      <c r="S90" s="39"/>
      <c r="T90" s="39"/>
      <c r="U90" s="39"/>
      <c r="V90" s="39"/>
      <c r="W90" s="39"/>
      <c r="X90" s="39"/>
      <c r="Y90" s="39"/>
      <c r="Z90" s="39"/>
      <c r="AA90" s="39"/>
      <c r="AB90" s="39"/>
      <c r="AC90" s="39"/>
      <c r="AD90" s="39"/>
      <c r="AE90" s="39"/>
      <c r="AF90" s="39"/>
      <c r="AG90" s="39"/>
      <c r="AH90" s="39"/>
      <c r="AI90" s="31" t="s">
        <v>31</v>
      </c>
      <c r="AJ90" s="39"/>
      <c r="AK90" s="39"/>
      <c r="AL90" s="39"/>
      <c r="AM90" s="79" t="str">
        <f>IF(E20="","",E20)</f>
        <v xml:space="preserve"> </v>
      </c>
      <c r="AN90" s="70"/>
      <c r="AO90" s="70"/>
      <c r="AP90" s="70"/>
      <c r="AQ90" s="39"/>
      <c r="AR90" s="43"/>
      <c r="AS90" s="84"/>
      <c r="AT90" s="85"/>
      <c r="AU90" s="86"/>
      <c r="AV90" s="86"/>
      <c r="AW90" s="86"/>
      <c r="AX90" s="86"/>
      <c r="AY90" s="86"/>
      <c r="AZ90" s="86"/>
      <c r="BA90" s="86"/>
      <c r="BB90" s="86"/>
      <c r="BC90" s="86"/>
      <c r="BD90" s="87"/>
      <c r="BE90" s="37"/>
    </row>
    <row r="91" s="2" customFormat="1" ht="10.8" customHeight="1">
      <c r="A91" s="37"/>
      <c r="B91" s="38"/>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43"/>
      <c r="AS91" s="88"/>
      <c r="AT91" s="89"/>
      <c r="AU91" s="90"/>
      <c r="AV91" s="90"/>
      <c r="AW91" s="90"/>
      <c r="AX91" s="90"/>
      <c r="AY91" s="90"/>
      <c r="AZ91" s="90"/>
      <c r="BA91" s="90"/>
      <c r="BB91" s="90"/>
      <c r="BC91" s="90"/>
      <c r="BD91" s="91"/>
      <c r="BE91" s="37"/>
    </row>
    <row r="92" s="2" customFormat="1" ht="29.28" customHeight="1">
      <c r="A92" s="37"/>
      <c r="B92" s="38"/>
      <c r="C92" s="92" t="s">
        <v>54</v>
      </c>
      <c r="D92" s="93"/>
      <c r="E92" s="93"/>
      <c r="F92" s="93"/>
      <c r="G92" s="93"/>
      <c r="H92" s="94"/>
      <c r="I92" s="95" t="s">
        <v>55</v>
      </c>
      <c r="J92" s="93"/>
      <c r="K92" s="93"/>
      <c r="L92" s="93"/>
      <c r="M92" s="93"/>
      <c r="N92" s="93"/>
      <c r="O92" s="93"/>
      <c r="P92" s="93"/>
      <c r="Q92" s="93"/>
      <c r="R92" s="93"/>
      <c r="S92" s="93"/>
      <c r="T92" s="93"/>
      <c r="U92" s="93"/>
      <c r="V92" s="93"/>
      <c r="W92" s="93"/>
      <c r="X92" s="93"/>
      <c r="Y92" s="93"/>
      <c r="Z92" s="93"/>
      <c r="AA92" s="93"/>
      <c r="AB92" s="93"/>
      <c r="AC92" s="93"/>
      <c r="AD92" s="93"/>
      <c r="AE92" s="93"/>
      <c r="AF92" s="93"/>
      <c r="AG92" s="96" t="s">
        <v>56</v>
      </c>
      <c r="AH92" s="93"/>
      <c r="AI92" s="93"/>
      <c r="AJ92" s="93"/>
      <c r="AK92" s="93"/>
      <c r="AL92" s="93"/>
      <c r="AM92" s="93"/>
      <c r="AN92" s="95" t="s">
        <v>57</v>
      </c>
      <c r="AO92" s="93"/>
      <c r="AP92" s="97"/>
      <c r="AQ92" s="98" t="s">
        <v>58</v>
      </c>
      <c r="AR92" s="43"/>
      <c r="AS92" s="99" t="s">
        <v>59</v>
      </c>
      <c r="AT92" s="100" t="s">
        <v>60</v>
      </c>
      <c r="AU92" s="100" t="s">
        <v>61</v>
      </c>
      <c r="AV92" s="100" t="s">
        <v>62</v>
      </c>
      <c r="AW92" s="100" t="s">
        <v>63</v>
      </c>
      <c r="AX92" s="100" t="s">
        <v>64</v>
      </c>
      <c r="AY92" s="100" t="s">
        <v>65</v>
      </c>
      <c r="AZ92" s="100" t="s">
        <v>66</v>
      </c>
      <c r="BA92" s="100" t="s">
        <v>67</v>
      </c>
      <c r="BB92" s="100" t="s">
        <v>68</v>
      </c>
      <c r="BC92" s="100" t="s">
        <v>69</v>
      </c>
      <c r="BD92" s="101" t="s">
        <v>70</v>
      </c>
      <c r="BE92" s="37"/>
    </row>
    <row r="93" s="2" customFormat="1" ht="10.8" customHeight="1">
      <c r="A93" s="37"/>
      <c r="B93" s="38"/>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43"/>
      <c r="AS93" s="102"/>
      <c r="AT93" s="103"/>
      <c r="AU93" s="103"/>
      <c r="AV93" s="103"/>
      <c r="AW93" s="103"/>
      <c r="AX93" s="103"/>
      <c r="AY93" s="103"/>
      <c r="AZ93" s="103"/>
      <c r="BA93" s="103"/>
      <c r="BB93" s="103"/>
      <c r="BC93" s="103"/>
      <c r="BD93" s="104"/>
      <c r="BE93" s="37"/>
    </row>
    <row r="94" s="6" customFormat="1" ht="32.4" customHeight="1">
      <c r="A94" s="6"/>
      <c r="B94" s="105"/>
      <c r="C94" s="106" t="s">
        <v>71</v>
      </c>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8">
        <f>ROUND(SUM(AG95:AG97),2)</f>
        <v>0</v>
      </c>
      <c r="AH94" s="108"/>
      <c r="AI94" s="108"/>
      <c r="AJ94" s="108"/>
      <c r="AK94" s="108"/>
      <c r="AL94" s="108"/>
      <c r="AM94" s="108"/>
      <c r="AN94" s="109">
        <f>SUM(AG94,AT94)</f>
        <v>0</v>
      </c>
      <c r="AO94" s="109"/>
      <c r="AP94" s="109"/>
      <c r="AQ94" s="110" t="s">
        <v>1</v>
      </c>
      <c r="AR94" s="111"/>
      <c r="AS94" s="112">
        <f>ROUND(SUM(AS95:AS97),2)</f>
        <v>0</v>
      </c>
      <c r="AT94" s="113">
        <f>ROUND(SUM(AV94:AW94),2)</f>
        <v>0</v>
      </c>
      <c r="AU94" s="114">
        <f>ROUND(SUM(AU95:AU97),5)</f>
        <v>0</v>
      </c>
      <c r="AV94" s="113">
        <f>ROUND(AZ94*L29,2)</f>
        <v>0</v>
      </c>
      <c r="AW94" s="113">
        <f>ROUND(BA94*L30,2)</f>
        <v>0</v>
      </c>
      <c r="AX94" s="113">
        <f>ROUND(BB94*L29,2)</f>
        <v>0</v>
      </c>
      <c r="AY94" s="113">
        <f>ROUND(BC94*L30,2)</f>
        <v>0</v>
      </c>
      <c r="AZ94" s="113">
        <f>ROUND(SUM(AZ95:AZ97),2)</f>
        <v>0</v>
      </c>
      <c r="BA94" s="113">
        <f>ROUND(SUM(BA95:BA97),2)</f>
        <v>0</v>
      </c>
      <c r="BB94" s="113">
        <f>ROUND(SUM(BB95:BB97),2)</f>
        <v>0</v>
      </c>
      <c r="BC94" s="113">
        <f>ROUND(SUM(BC95:BC97),2)</f>
        <v>0</v>
      </c>
      <c r="BD94" s="115">
        <f>ROUND(SUM(BD95:BD97),2)</f>
        <v>0</v>
      </c>
      <c r="BE94" s="6"/>
      <c r="BS94" s="116" t="s">
        <v>72</v>
      </c>
      <c r="BT94" s="116" t="s">
        <v>73</v>
      </c>
      <c r="BU94" s="117" t="s">
        <v>74</v>
      </c>
      <c r="BV94" s="116" t="s">
        <v>75</v>
      </c>
      <c r="BW94" s="116" t="s">
        <v>5</v>
      </c>
      <c r="BX94" s="116" t="s">
        <v>76</v>
      </c>
      <c r="CL94" s="116" t="s">
        <v>1</v>
      </c>
    </row>
    <row r="95" s="7" customFormat="1" ht="16.5" customHeight="1">
      <c r="A95" s="118" t="s">
        <v>77</v>
      </c>
      <c r="B95" s="119"/>
      <c r="C95" s="120"/>
      <c r="D95" s="121" t="s">
        <v>78</v>
      </c>
      <c r="E95" s="121"/>
      <c r="F95" s="121"/>
      <c r="G95" s="121"/>
      <c r="H95" s="121"/>
      <c r="I95" s="122"/>
      <c r="J95" s="121" t="s">
        <v>79</v>
      </c>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3">
        <f>'SO110 - Chodník pro pěší'!J30</f>
        <v>0</v>
      </c>
      <c r="AH95" s="122"/>
      <c r="AI95" s="122"/>
      <c r="AJ95" s="122"/>
      <c r="AK95" s="122"/>
      <c r="AL95" s="122"/>
      <c r="AM95" s="122"/>
      <c r="AN95" s="123">
        <f>SUM(AG95,AT95)</f>
        <v>0</v>
      </c>
      <c r="AO95" s="122"/>
      <c r="AP95" s="122"/>
      <c r="AQ95" s="124" t="s">
        <v>80</v>
      </c>
      <c r="AR95" s="125"/>
      <c r="AS95" s="126">
        <v>0</v>
      </c>
      <c r="AT95" s="127">
        <f>ROUND(SUM(AV95:AW95),2)</f>
        <v>0</v>
      </c>
      <c r="AU95" s="128">
        <f>'SO110 - Chodník pro pěší'!P124</f>
        <v>0</v>
      </c>
      <c r="AV95" s="127">
        <f>'SO110 - Chodník pro pěší'!J33</f>
        <v>0</v>
      </c>
      <c r="AW95" s="127">
        <f>'SO110 - Chodník pro pěší'!J34</f>
        <v>0</v>
      </c>
      <c r="AX95" s="127">
        <f>'SO110 - Chodník pro pěší'!J35</f>
        <v>0</v>
      </c>
      <c r="AY95" s="127">
        <f>'SO110 - Chodník pro pěší'!J36</f>
        <v>0</v>
      </c>
      <c r="AZ95" s="127">
        <f>'SO110 - Chodník pro pěší'!F33</f>
        <v>0</v>
      </c>
      <c r="BA95" s="127">
        <f>'SO110 - Chodník pro pěší'!F34</f>
        <v>0</v>
      </c>
      <c r="BB95" s="127">
        <f>'SO110 - Chodník pro pěší'!F35</f>
        <v>0</v>
      </c>
      <c r="BC95" s="127">
        <f>'SO110 - Chodník pro pěší'!F36</f>
        <v>0</v>
      </c>
      <c r="BD95" s="129">
        <f>'SO110 - Chodník pro pěší'!F37</f>
        <v>0</v>
      </c>
      <c r="BE95" s="7"/>
      <c r="BT95" s="130" t="s">
        <v>81</v>
      </c>
      <c r="BV95" s="130" t="s">
        <v>75</v>
      </c>
      <c r="BW95" s="130" t="s">
        <v>82</v>
      </c>
      <c r="BX95" s="130" t="s">
        <v>5</v>
      </c>
      <c r="CL95" s="130" t="s">
        <v>1</v>
      </c>
      <c r="CM95" s="130" t="s">
        <v>83</v>
      </c>
    </row>
    <row r="96" s="7" customFormat="1" ht="16.5" customHeight="1">
      <c r="A96" s="118" t="s">
        <v>77</v>
      </c>
      <c r="B96" s="119"/>
      <c r="C96" s="120"/>
      <c r="D96" s="121" t="s">
        <v>84</v>
      </c>
      <c r="E96" s="121"/>
      <c r="F96" s="121"/>
      <c r="G96" s="121"/>
      <c r="H96" s="121"/>
      <c r="I96" s="122"/>
      <c r="J96" s="121" t="s">
        <v>85</v>
      </c>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3">
        <f>'SO120 - Odvodnění komunik...'!J30</f>
        <v>0</v>
      </c>
      <c r="AH96" s="122"/>
      <c r="AI96" s="122"/>
      <c r="AJ96" s="122"/>
      <c r="AK96" s="122"/>
      <c r="AL96" s="122"/>
      <c r="AM96" s="122"/>
      <c r="AN96" s="123">
        <f>SUM(AG96,AT96)</f>
        <v>0</v>
      </c>
      <c r="AO96" s="122"/>
      <c r="AP96" s="122"/>
      <c r="AQ96" s="124" t="s">
        <v>80</v>
      </c>
      <c r="AR96" s="125"/>
      <c r="AS96" s="126">
        <v>0</v>
      </c>
      <c r="AT96" s="127">
        <f>ROUND(SUM(AV96:AW96),2)</f>
        <v>0</v>
      </c>
      <c r="AU96" s="128">
        <f>'SO120 - Odvodnění komunik...'!P121</f>
        <v>0</v>
      </c>
      <c r="AV96" s="127">
        <f>'SO120 - Odvodnění komunik...'!J33</f>
        <v>0</v>
      </c>
      <c r="AW96" s="127">
        <f>'SO120 - Odvodnění komunik...'!J34</f>
        <v>0</v>
      </c>
      <c r="AX96" s="127">
        <f>'SO120 - Odvodnění komunik...'!J35</f>
        <v>0</v>
      </c>
      <c r="AY96" s="127">
        <f>'SO120 - Odvodnění komunik...'!J36</f>
        <v>0</v>
      </c>
      <c r="AZ96" s="127">
        <f>'SO120 - Odvodnění komunik...'!F33</f>
        <v>0</v>
      </c>
      <c r="BA96" s="127">
        <f>'SO120 - Odvodnění komunik...'!F34</f>
        <v>0</v>
      </c>
      <c r="BB96" s="127">
        <f>'SO120 - Odvodnění komunik...'!F35</f>
        <v>0</v>
      </c>
      <c r="BC96" s="127">
        <f>'SO120 - Odvodnění komunik...'!F36</f>
        <v>0</v>
      </c>
      <c r="BD96" s="129">
        <f>'SO120 - Odvodnění komunik...'!F37</f>
        <v>0</v>
      </c>
      <c r="BE96" s="7"/>
      <c r="BT96" s="130" t="s">
        <v>81</v>
      </c>
      <c r="BV96" s="130" t="s">
        <v>75</v>
      </c>
      <c r="BW96" s="130" t="s">
        <v>86</v>
      </c>
      <c r="BX96" s="130" t="s">
        <v>5</v>
      </c>
      <c r="CL96" s="130" t="s">
        <v>1</v>
      </c>
      <c r="CM96" s="130" t="s">
        <v>83</v>
      </c>
    </row>
    <row r="97" s="7" customFormat="1" ht="16.5" customHeight="1">
      <c r="A97" s="118" t="s">
        <v>77</v>
      </c>
      <c r="B97" s="119"/>
      <c r="C97" s="120"/>
      <c r="D97" s="121" t="s">
        <v>87</v>
      </c>
      <c r="E97" s="121"/>
      <c r="F97" s="121"/>
      <c r="G97" s="121"/>
      <c r="H97" s="121"/>
      <c r="I97" s="122"/>
      <c r="J97" s="121" t="s">
        <v>88</v>
      </c>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3">
        <f>'VRN - Vedlejší rozpočtové...'!J30</f>
        <v>0</v>
      </c>
      <c r="AH97" s="122"/>
      <c r="AI97" s="122"/>
      <c r="AJ97" s="122"/>
      <c r="AK97" s="122"/>
      <c r="AL97" s="122"/>
      <c r="AM97" s="122"/>
      <c r="AN97" s="123">
        <f>SUM(AG97,AT97)</f>
        <v>0</v>
      </c>
      <c r="AO97" s="122"/>
      <c r="AP97" s="122"/>
      <c r="AQ97" s="124" t="s">
        <v>80</v>
      </c>
      <c r="AR97" s="125"/>
      <c r="AS97" s="131">
        <v>0</v>
      </c>
      <c r="AT97" s="132">
        <f>ROUND(SUM(AV97:AW97),2)</f>
        <v>0</v>
      </c>
      <c r="AU97" s="133">
        <f>'VRN - Vedlejší rozpočtové...'!P120</f>
        <v>0</v>
      </c>
      <c r="AV97" s="132">
        <f>'VRN - Vedlejší rozpočtové...'!J33</f>
        <v>0</v>
      </c>
      <c r="AW97" s="132">
        <f>'VRN - Vedlejší rozpočtové...'!J34</f>
        <v>0</v>
      </c>
      <c r="AX97" s="132">
        <f>'VRN - Vedlejší rozpočtové...'!J35</f>
        <v>0</v>
      </c>
      <c r="AY97" s="132">
        <f>'VRN - Vedlejší rozpočtové...'!J36</f>
        <v>0</v>
      </c>
      <c r="AZ97" s="132">
        <f>'VRN - Vedlejší rozpočtové...'!F33</f>
        <v>0</v>
      </c>
      <c r="BA97" s="132">
        <f>'VRN - Vedlejší rozpočtové...'!F34</f>
        <v>0</v>
      </c>
      <c r="BB97" s="132">
        <f>'VRN - Vedlejší rozpočtové...'!F35</f>
        <v>0</v>
      </c>
      <c r="BC97" s="132">
        <f>'VRN - Vedlejší rozpočtové...'!F36</f>
        <v>0</v>
      </c>
      <c r="BD97" s="134">
        <f>'VRN - Vedlejší rozpočtové...'!F37</f>
        <v>0</v>
      </c>
      <c r="BE97" s="7"/>
      <c r="BT97" s="130" t="s">
        <v>81</v>
      </c>
      <c r="BV97" s="130" t="s">
        <v>75</v>
      </c>
      <c r="BW97" s="130" t="s">
        <v>89</v>
      </c>
      <c r="BX97" s="130" t="s">
        <v>5</v>
      </c>
      <c r="CL97" s="130" t="s">
        <v>1</v>
      </c>
      <c r="CM97" s="130" t="s">
        <v>83</v>
      </c>
    </row>
    <row r="98" s="2" customFormat="1" ht="30" customHeight="1">
      <c r="A98" s="37"/>
      <c r="B98" s="38"/>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43"/>
      <c r="AS98" s="37"/>
      <c r="AT98" s="37"/>
      <c r="AU98" s="37"/>
      <c r="AV98" s="37"/>
      <c r="AW98" s="37"/>
      <c r="AX98" s="37"/>
      <c r="AY98" s="37"/>
      <c r="AZ98" s="37"/>
      <c r="BA98" s="37"/>
      <c r="BB98" s="37"/>
      <c r="BC98" s="37"/>
      <c r="BD98" s="37"/>
      <c r="BE98" s="37"/>
    </row>
    <row r="99" s="2" customFormat="1" ht="6.96" customHeight="1">
      <c r="A99" s="37"/>
      <c r="B99" s="65"/>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43"/>
      <c r="AS99" s="37"/>
      <c r="AT99" s="37"/>
      <c r="AU99" s="37"/>
      <c r="AV99" s="37"/>
      <c r="AW99" s="37"/>
      <c r="AX99" s="37"/>
      <c r="AY99" s="37"/>
      <c r="AZ99" s="37"/>
      <c r="BA99" s="37"/>
      <c r="BB99" s="37"/>
      <c r="BC99" s="37"/>
      <c r="BD99" s="37"/>
      <c r="BE99" s="37"/>
    </row>
  </sheetData>
  <sheetProtection sheet="1" formatColumns="0" formatRows="0" objects="1" scenarios="1" spinCount="100000" saltValue="zLZOTdqttcuZH3D/RcZuUhDK/HaZqBma+RX9JZKNW3JGa933qp2ZyHIt68Yk3f77jl2g5gZ0ZSbR990hThxsxA==" hashValue="UOr2AX5qMCf8m5G6ApkYH9GcK8xqtVZMsFXuCPdqtchgvMRaaXBoG+N/IVvJvHc2C5iAWKDaM0VYG/iQxlH33Q==" algorithmName="SHA-512" password="CC35"/>
  <mergeCells count="50">
    <mergeCell ref="BE5:BE34"/>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 ref="AK31:AO31"/>
    <mergeCell ref="L31:P31"/>
    <mergeCell ref="W32:AE32"/>
    <mergeCell ref="AK32:AO32"/>
    <mergeCell ref="L32:P32"/>
    <mergeCell ref="W33:AE33"/>
    <mergeCell ref="AK33:AO33"/>
    <mergeCell ref="L33:P33"/>
    <mergeCell ref="X35:AB35"/>
    <mergeCell ref="AK35:AO35"/>
    <mergeCell ref="L85:AO85"/>
    <mergeCell ref="AM87:AN87"/>
    <mergeCell ref="AM89:AP89"/>
    <mergeCell ref="AS89:AT91"/>
    <mergeCell ref="AM90:AP90"/>
    <mergeCell ref="C92:G92"/>
    <mergeCell ref="I92:AF92"/>
    <mergeCell ref="AG92:AM92"/>
    <mergeCell ref="AN92:AP92"/>
    <mergeCell ref="AN95:AP95"/>
    <mergeCell ref="AG95:AM95"/>
    <mergeCell ref="D95:H95"/>
    <mergeCell ref="J95:AF95"/>
    <mergeCell ref="AN96:AP96"/>
    <mergeCell ref="AG96:AM96"/>
    <mergeCell ref="D96:H96"/>
    <mergeCell ref="J96:AF96"/>
    <mergeCell ref="AN97:AP97"/>
    <mergeCell ref="AG97:AM97"/>
    <mergeCell ref="D97:H97"/>
    <mergeCell ref="J97:AF97"/>
    <mergeCell ref="AG94:AM94"/>
    <mergeCell ref="AN94:AP94"/>
    <mergeCell ref="AR2:BE2"/>
  </mergeCells>
  <hyperlinks>
    <hyperlink ref="A95" location="'SO110 - Chodník pro pěší'!C2" display="/"/>
    <hyperlink ref="A96" location="'SO120 - Odvodnění komunik...'!C2" display="/"/>
    <hyperlink ref="A97"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4.160156" style="1" customWidth="1"/>
    <col min="4" max="4" width="4.332031" style="1" customWidth="1"/>
    <col min="5" max="5" width="17.16016" style="1" customWidth="1"/>
    <col min="6" max="6" width="50.83203" style="1" customWidth="1"/>
    <col min="7" max="7" width="7" style="1" customWidth="1"/>
    <col min="8" max="8" width="11.5" style="1" customWidth="1"/>
    <col min="9" max="9" width="20.16016" style="135"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I2" s="135"/>
      <c r="L2" s="1"/>
      <c r="M2" s="1"/>
      <c r="N2" s="1"/>
      <c r="O2" s="1"/>
      <c r="P2" s="1"/>
      <c r="Q2" s="1"/>
      <c r="R2" s="1"/>
      <c r="S2" s="1"/>
      <c r="T2" s="1"/>
      <c r="U2" s="1"/>
      <c r="V2" s="1"/>
      <c r="AT2" s="16" t="s">
        <v>82</v>
      </c>
    </row>
    <row r="3" s="1" customFormat="1" ht="6.96" customHeight="1">
      <c r="B3" s="136"/>
      <c r="C3" s="137"/>
      <c r="D3" s="137"/>
      <c r="E3" s="137"/>
      <c r="F3" s="137"/>
      <c r="G3" s="137"/>
      <c r="H3" s="137"/>
      <c r="I3" s="138"/>
      <c r="J3" s="137"/>
      <c r="K3" s="137"/>
      <c r="L3" s="19"/>
      <c r="AT3" s="16" t="s">
        <v>83</v>
      </c>
    </row>
    <row r="4" s="1" customFormat="1" ht="24.96" customHeight="1">
      <c r="B4" s="19"/>
      <c r="D4" s="139" t="s">
        <v>90</v>
      </c>
      <c r="I4" s="135"/>
      <c r="L4" s="19"/>
      <c r="M4" s="140" t="s">
        <v>10</v>
      </c>
      <c r="AT4" s="16" t="s">
        <v>4</v>
      </c>
    </row>
    <row r="5" s="1" customFormat="1" ht="6.96" customHeight="1">
      <c r="B5" s="19"/>
      <c r="I5" s="135"/>
      <c r="L5" s="19"/>
    </row>
    <row r="6" s="1" customFormat="1" ht="12" customHeight="1">
      <c r="B6" s="19"/>
      <c r="D6" s="141" t="s">
        <v>16</v>
      </c>
      <c r="I6" s="135"/>
      <c r="L6" s="19"/>
    </row>
    <row r="7" s="1" customFormat="1" ht="16.5" customHeight="1">
      <c r="B7" s="19"/>
      <c r="E7" s="142" t="str">
        <f>'Rekapitulace stavby'!K6</f>
        <v>CHODNÍK PRO PĚŠÍ BROD U STŘÍBRA</v>
      </c>
      <c r="F7" s="141"/>
      <c r="G7" s="141"/>
      <c r="H7" s="141"/>
      <c r="I7" s="135"/>
      <c r="L7" s="19"/>
    </row>
    <row r="8" s="2" customFormat="1" ht="12" customHeight="1">
      <c r="A8" s="37"/>
      <c r="B8" s="43"/>
      <c r="C8" s="37"/>
      <c r="D8" s="141" t="s">
        <v>91</v>
      </c>
      <c r="E8" s="37"/>
      <c r="F8" s="37"/>
      <c r="G8" s="37"/>
      <c r="H8" s="37"/>
      <c r="I8" s="143"/>
      <c r="J8" s="37"/>
      <c r="K8" s="37"/>
      <c r="L8" s="62"/>
      <c r="S8" s="37"/>
      <c r="T8" s="37"/>
      <c r="U8" s="37"/>
      <c r="V8" s="37"/>
      <c r="W8" s="37"/>
      <c r="X8" s="37"/>
      <c r="Y8" s="37"/>
      <c r="Z8" s="37"/>
      <c r="AA8" s="37"/>
      <c r="AB8" s="37"/>
      <c r="AC8" s="37"/>
      <c r="AD8" s="37"/>
      <c r="AE8" s="37"/>
    </row>
    <row r="9" s="2" customFormat="1" ht="16.5" customHeight="1">
      <c r="A9" s="37"/>
      <c r="B9" s="43"/>
      <c r="C9" s="37"/>
      <c r="D9" s="37"/>
      <c r="E9" s="144" t="s">
        <v>92</v>
      </c>
      <c r="F9" s="37"/>
      <c r="G9" s="37"/>
      <c r="H9" s="37"/>
      <c r="I9" s="143"/>
      <c r="J9" s="37"/>
      <c r="K9" s="37"/>
      <c r="L9" s="62"/>
      <c r="S9" s="37"/>
      <c r="T9" s="37"/>
      <c r="U9" s="37"/>
      <c r="V9" s="37"/>
      <c r="W9" s="37"/>
      <c r="X9" s="37"/>
      <c r="Y9" s="37"/>
      <c r="Z9" s="37"/>
      <c r="AA9" s="37"/>
      <c r="AB9" s="37"/>
      <c r="AC9" s="37"/>
      <c r="AD9" s="37"/>
      <c r="AE9" s="37"/>
    </row>
    <row r="10" s="2" customFormat="1">
      <c r="A10" s="37"/>
      <c r="B10" s="43"/>
      <c r="C10" s="37"/>
      <c r="D10" s="37"/>
      <c r="E10" s="37"/>
      <c r="F10" s="37"/>
      <c r="G10" s="37"/>
      <c r="H10" s="37"/>
      <c r="I10" s="143"/>
      <c r="J10" s="37"/>
      <c r="K10" s="37"/>
      <c r="L10" s="62"/>
      <c r="S10" s="37"/>
      <c r="T10" s="37"/>
      <c r="U10" s="37"/>
      <c r="V10" s="37"/>
      <c r="W10" s="37"/>
      <c r="X10" s="37"/>
      <c r="Y10" s="37"/>
      <c r="Z10" s="37"/>
      <c r="AA10" s="37"/>
      <c r="AB10" s="37"/>
      <c r="AC10" s="37"/>
      <c r="AD10" s="37"/>
      <c r="AE10" s="37"/>
    </row>
    <row r="11" s="2" customFormat="1" ht="12" customHeight="1">
      <c r="A11" s="37"/>
      <c r="B11" s="43"/>
      <c r="C11" s="37"/>
      <c r="D11" s="141" t="s">
        <v>18</v>
      </c>
      <c r="E11" s="37"/>
      <c r="F11" s="145" t="s">
        <v>1</v>
      </c>
      <c r="G11" s="37"/>
      <c r="H11" s="37"/>
      <c r="I11" s="146" t="s">
        <v>19</v>
      </c>
      <c r="J11" s="145" t="s">
        <v>1</v>
      </c>
      <c r="K11" s="37"/>
      <c r="L11" s="62"/>
      <c r="S11" s="37"/>
      <c r="T11" s="37"/>
      <c r="U11" s="37"/>
      <c r="V11" s="37"/>
      <c r="W11" s="37"/>
      <c r="X11" s="37"/>
      <c r="Y11" s="37"/>
      <c r="Z11" s="37"/>
      <c r="AA11" s="37"/>
      <c r="AB11" s="37"/>
      <c r="AC11" s="37"/>
      <c r="AD11" s="37"/>
      <c r="AE11" s="37"/>
    </row>
    <row r="12" s="2" customFormat="1" ht="12" customHeight="1">
      <c r="A12" s="37"/>
      <c r="B12" s="43"/>
      <c r="C12" s="37"/>
      <c r="D12" s="141" t="s">
        <v>20</v>
      </c>
      <c r="E12" s="37"/>
      <c r="F12" s="145" t="s">
        <v>21</v>
      </c>
      <c r="G12" s="37"/>
      <c r="H12" s="37"/>
      <c r="I12" s="146" t="s">
        <v>22</v>
      </c>
      <c r="J12" s="147" t="str">
        <f>'Rekapitulace stavby'!AN8</f>
        <v>25. 11. 2020</v>
      </c>
      <c r="K12" s="37"/>
      <c r="L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143"/>
      <c r="J13" s="37"/>
      <c r="K13" s="37"/>
      <c r="L13" s="62"/>
      <c r="S13" s="37"/>
      <c r="T13" s="37"/>
      <c r="U13" s="37"/>
      <c r="V13" s="37"/>
      <c r="W13" s="37"/>
      <c r="X13" s="37"/>
      <c r="Y13" s="37"/>
      <c r="Z13" s="37"/>
      <c r="AA13" s="37"/>
      <c r="AB13" s="37"/>
      <c r="AC13" s="37"/>
      <c r="AD13" s="37"/>
      <c r="AE13" s="37"/>
    </row>
    <row r="14" s="2" customFormat="1" ht="12" customHeight="1">
      <c r="A14" s="37"/>
      <c r="B14" s="43"/>
      <c r="C14" s="37"/>
      <c r="D14" s="141" t="s">
        <v>24</v>
      </c>
      <c r="E14" s="37"/>
      <c r="F14" s="37"/>
      <c r="G14" s="37"/>
      <c r="H14" s="37"/>
      <c r="I14" s="146" t="s">
        <v>25</v>
      </c>
      <c r="J14" s="145" t="str">
        <f>IF('Rekapitulace stavby'!AN10="","",'Rekapitulace stavby'!AN10)</f>
        <v/>
      </c>
      <c r="K14" s="37"/>
      <c r="L14" s="62"/>
      <c r="S14" s="37"/>
      <c r="T14" s="37"/>
      <c r="U14" s="37"/>
      <c r="V14" s="37"/>
      <c r="W14" s="37"/>
      <c r="X14" s="37"/>
      <c r="Y14" s="37"/>
      <c r="Z14" s="37"/>
      <c r="AA14" s="37"/>
      <c r="AB14" s="37"/>
      <c r="AC14" s="37"/>
      <c r="AD14" s="37"/>
      <c r="AE14" s="37"/>
    </row>
    <row r="15" s="2" customFormat="1" ht="18" customHeight="1">
      <c r="A15" s="37"/>
      <c r="B15" s="43"/>
      <c r="C15" s="37"/>
      <c r="D15" s="37"/>
      <c r="E15" s="145" t="str">
        <f>IF('Rekapitulace stavby'!E11="","",'Rekapitulace stavby'!E11)</f>
        <v xml:space="preserve"> </v>
      </c>
      <c r="F15" s="37"/>
      <c r="G15" s="37"/>
      <c r="H15" s="37"/>
      <c r="I15" s="146" t="s">
        <v>26</v>
      </c>
      <c r="J15" s="145" t="str">
        <f>IF('Rekapitulace stavby'!AN11="","",'Rekapitulace stavby'!AN11)</f>
        <v/>
      </c>
      <c r="K15" s="37"/>
      <c r="L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143"/>
      <c r="J16" s="37"/>
      <c r="K16" s="37"/>
      <c r="L16" s="62"/>
      <c r="S16" s="37"/>
      <c r="T16" s="37"/>
      <c r="U16" s="37"/>
      <c r="V16" s="37"/>
      <c r="W16" s="37"/>
      <c r="X16" s="37"/>
      <c r="Y16" s="37"/>
      <c r="Z16" s="37"/>
      <c r="AA16" s="37"/>
      <c r="AB16" s="37"/>
      <c r="AC16" s="37"/>
      <c r="AD16" s="37"/>
      <c r="AE16" s="37"/>
    </row>
    <row r="17" s="2" customFormat="1" ht="12" customHeight="1">
      <c r="A17" s="37"/>
      <c r="B17" s="43"/>
      <c r="C17" s="37"/>
      <c r="D17" s="141" t="s">
        <v>27</v>
      </c>
      <c r="E17" s="37"/>
      <c r="F17" s="37"/>
      <c r="G17" s="37"/>
      <c r="H17" s="37"/>
      <c r="I17" s="146" t="s">
        <v>25</v>
      </c>
      <c r="J17" s="32" t="str">
        <f>'Rekapitulace stavby'!AN13</f>
        <v>Vyplň údaj</v>
      </c>
      <c r="K17" s="37"/>
      <c r="L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5"/>
      <c r="G18" s="145"/>
      <c r="H18" s="145"/>
      <c r="I18" s="146" t="s">
        <v>26</v>
      </c>
      <c r="J18" s="32" t="str">
        <f>'Rekapitulace stavby'!AN14</f>
        <v>Vyplň údaj</v>
      </c>
      <c r="K18" s="37"/>
      <c r="L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143"/>
      <c r="J19" s="37"/>
      <c r="K19" s="37"/>
      <c r="L19" s="62"/>
      <c r="S19" s="37"/>
      <c r="T19" s="37"/>
      <c r="U19" s="37"/>
      <c r="V19" s="37"/>
      <c r="W19" s="37"/>
      <c r="X19" s="37"/>
      <c r="Y19" s="37"/>
      <c r="Z19" s="37"/>
      <c r="AA19" s="37"/>
      <c r="AB19" s="37"/>
      <c r="AC19" s="37"/>
      <c r="AD19" s="37"/>
      <c r="AE19" s="37"/>
    </row>
    <row r="20" s="2" customFormat="1" ht="12" customHeight="1">
      <c r="A20" s="37"/>
      <c r="B20" s="43"/>
      <c r="C20" s="37"/>
      <c r="D20" s="141" t="s">
        <v>29</v>
      </c>
      <c r="E20" s="37"/>
      <c r="F20" s="37"/>
      <c r="G20" s="37"/>
      <c r="H20" s="37"/>
      <c r="I20" s="146" t="s">
        <v>25</v>
      </c>
      <c r="J20" s="145" t="str">
        <f>IF('Rekapitulace stavby'!AN16="","",'Rekapitulace stavby'!AN16)</f>
        <v/>
      </c>
      <c r="K20" s="37"/>
      <c r="L20" s="62"/>
      <c r="S20" s="37"/>
      <c r="T20" s="37"/>
      <c r="U20" s="37"/>
      <c r="V20" s="37"/>
      <c r="W20" s="37"/>
      <c r="X20" s="37"/>
      <c r="Y20" s="37"/>
      <c r="Z20" s="37"/>
      <c r="AA20" s="37"/>
      <c r="AB20" s="37"/>
      <c r="AC20" s="37"/>
      <c r="AD20" s="37"/>
      <c r="AE20" s="37"/>
    </row>
    <row r="21" s="2" customFormat="1" ht="18" customHeight="1">
      <c r="A21" s="37"/>
      <c r="B21" s="43"/>
      <c r="C21" s="37"/>
      <c r="D21" s="37"/>
      <c r="E21" s="145" t="str">
        <f>IF('Rekapitulace stavby'!E17="","",'Rekapitulace stavby'!E17)</f>
        <v xml:space="preserve"> </v>
      </c>
      <c r="F21" s="37"/>
      <c r="G21" s="37"/>
      <c r="H21" s="37"/>
      <c r="I21" s="146" t="s">
        <v>26</v>
      </c>
      <c r="J21" s="145" t="str">
        <f>IF('Rekapitulace stavby'!AN17="","",'Rekapitulace stavby'!AN17)</f>
        <v/>
      </c>
      <c r="K21" s="37"/>
      <c r="L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143"/>
      <c r="J22" s="37"/>
      <c r="K22" s="37"/>
      <c r="L22" s="62"/>
      <c r="S22" s="37"/>
      <c r="T22" s="37"/>
      <c r="U22" s="37"/>
      <c r="V22" s="37"/>
      <c r="W22" s="37"/>
      <c r="X22" s="37"/>
      <c r="Y22" s="37"/>
      <c r="Z22" s="37"/>
      <c r="AA22" s="37"/>
      <c r="AB22" s="37"/>
      <c r="AC22" s="37"/>
      <c r="AD22" s="37"/>
      <c r="AE22" s="37"/>
    </row>
    <row r="23" s="2" customFormat="1" ht="12" customHeight="1">
      <c r="A23" s="37"/>
      <c r="B23" s="43"/>
      <c r="C23" s="37"/>
      <c r="D23" s="141" t="s">
        <v>31</v>
      </c>
      <c r="E23" s="37"/>
      <c r="F23" s="37"/>
      <c r="G23" s="37"/>
      <c r="H23" s="37"/>
      <c r="I23" s="146" t="s">
        <v>25</v>
      </c>
      <c r="J23" s="145" t="str">
        <f>IF('Rekapitulace stavby'!AN19="","",'Rekapitulace stavby'!AN19)</f>
        <v/>
      </c>
      <c r="K23" s="37"/>
      <c r="L23" s="62"/>
      <c r="S23" s="37"/>
      <c r="T23" s="37"/>
      <c r="U23" s="37"/>
      <c r="V23" s="37"/>
      <c r="W23" s="37"/>
      <c r="X23" s="37"/>
      <c r="Y23" s="37"/>
      <c r="Z23" s="37"/>
      <c r="AA23" s="37"/>
      <c r="AB23" s="37"/>
      <c r="AC23" s="37"/>
      <c r="AD23" s="37"/>
      <c r="AE23" s="37"/>
    </row>
    <row r="24" s="2" customFormat="1" ht="18" customHeight="1">
      <c r="A24" s="37"/>
      <c r="B24" s="43"/>
      <c r="C24" s="37"/>
      <c r="D24" s="37"/>
      <c r="E24" s="145" t="str">
        <f>IF('Rekapitulace stavby'!E20="","",'Rekapitulace stavby'!E20)</f>
        <v xml:space="preserve"> </v>
      </c>
      <c r="F24" s="37"/>
      <c r="G24" s="37"/>
      <c r="H24" s="37"/>
      <c r="I24" s="146" t="s">
        <v>26</v>
      </c>
      <c r="J24" s="145" t="str">
        <f>IF('Rekapitulace stavby'!AN20="","",'Rekapitulace stavby'!AN20)</f>
        <v/>
      </c>
      <c r="K24" s="37"/>
      <c r="L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143"/>
      <c r="J25" s="37"/>
      <c r="K25" s="37"/>
      <c r="L25" s="62"/>
      <c r="S25" s="37"/>
      <c r="T25" s="37"/>
      <c r="U25" s="37"/>
      <c r="V25" s="37"/>
      <c r="W25" s="37"/>
      <c r="X25" s="37"/>
      <c r="Y25" s="37"/>
      <c r="Z25" s="37"/>
      <c r="AA25" s="37"/>
      <c r="AB25" s="37"/>
      <c r="AC25" s="37"/>
      <c r="AD25" s="37"/>
      <c r="AE25" s="37"/>
    </row>
    <row r="26" s="2" customFormat="1" ht="12" customHeight="1">
      <c r="A26" s="37"/>
      <c r="B26" s="43"/>
      <c r="C26" s="37"/>
      <c r="D26" s="141" t="s">
        <v>32</v>
      </c>
      <c r="E26" s="37"/>
      <c r="F26" s="37"/>
      <c r="G26" s="37"/>
      <c r="H26" s="37"/>
      <c r="I26" s="143"/>
      <c r="J26" s="37"/>
      <c r="K26" s="37"/>
      <c r="L26" s="62"/>
      <c r="S26" s="37"/>
      <c r="T26" s="37"/>
      <c r="U26" s="37"/>
      <c r="V26" s="37"/>
      <c r="W26" s="37"/>
      <c r="X26" s="37"/>
      <c r="Y26" s="37"/>
      <c r="Z26" s="37"/>
      <c r="AA26" s="37"/>
      <c r="AB26" s="37"/>
      <c r="AC26" s="37"/>
      <c r="AD26" s="37"/>
      <c r="AE26" s="37"/>
    </row>
    <row r="27" s="8" customFormat="1" ht="16.5" customHeight="1">
      <c r="A27" s="148"/>
      <c r="B27" s="149"/>
      <c r="C27" s="148"/>
      <c r="D27" s="148"/>
      <c r="E27" s="150" t="s">
        <v>1</v>
      </c>
      <c r="F27" s="150"/>
      <c r="G27" s="150"/>
      <c r="H27" s="150"/>
      <c r="I27" s="151"/>
      <c r="J27" s="148"/>
      <c r="K27" s="148"/>
      <c r="L27" s="152"/>
      <c r="S27" s="148"/>
      <c r="T27" s="148"/>
      <c r="U27" s="148"/>
      <c r="V27" s="148"/>
      <c r="W27" s="148"/>
      <c r="X27" s="148"/>
      <c r="Y27" s="148"/>
      <c r="Z27" s="148"/>
      <c r="AA27" s="148"/>
      <c r="AB27" s="148"/>
      <c r="AC27" s="148"/>
      <c r="AD27" s="148"/>
      <c r="AE27" s="148"/>
    </row>
    <row r="28" s="2" customFormat="1" ht="6.96" customHeight="1">
      <c r="A28" s="37"/>
      <c r="B28" s="43"/>
      <c r="C28" s="37"/>
      <c r="D28" s="37"/>
      <c r="E28" s="37"/>
      <c r="F28" s="37"/>
      <c r="G28" s="37"/>
      <c r="H28" s="37"/>
      <c r="I28" s="143"/>
      <c r="J28" s="37"/>
      <c r="K28" s="37"/>
      <c r="L28" s="62"/>
      <c r="S28" s="37"/>
      <c r="T28" s="37"/>
      <c r="U28" s="37"/>
      <c r="V28" s="37"/>
      <c r="W28" s="37"/>
      <c r="X28" s="37"/>
      <c r="Y28" s="37"/>
      <c r="Z28" s="37"/>
      <c r="AA28" s="37"/>
      <c r="AB28" s="37"/>
      <c r="AC28" s="37"/>
      <c r="AD28" s="37"/>
      <c r="AE28" s="37"/>
    </row>
    <row r="29" s="2" customFormat="1" ht="6.96" customHeight="1">
      <c r="A29" s="37"/>
      <c r="B29" s="43"/>
      <c r="C29" s="37"/>
      <c r="D29" s="153"/>
      <c r="E29" s="153"/>
      <c r="F29" s="153"/>
      <c r="G29" s="153"/>
      <c r="H29" s="153"/>
      <c r="I29" s="154"/>
      <c r="J29" s="153"/>
      <c r="K29" s="153"/>
      <c r="L29" s="62"/>
      <c r="S29" s="37"/>
      <c r="T29" s="37"/>
      <c r="U29" s="37"/>
      <c r="V29" s="37"/>
      <c r="W29" s="37"/>
      <c r="X29" s="37"/>
      <c r="Y29" s="37"/>
      <c r="Z29" s="37"/>
      <c r="AA29" s="37"/>
      <c r="AB29" s="37"/>
      <c r="AC29" s="37"/>
      <c r="AD29" s="37"/>
      <c r="AE29" s="37"/>
    </row>
    <row r="30" s="2" customFormat="1" ht="25.44" customHeight="1">
      <c r="A30" s="37"/>
      <c r="B30" s="43"/>
      <c r="C30" s="37"/>
      <c r="D30" s="155" t="s">
        <v>33</v>
      </c>
      <c r="E30" s="37"/>
      <c r="F30" s="37"/>
      <c r="G30" s="37"/>
      <c r="H30" s="37"/>
      <c r="I30" s="143"/>
      <c r="J30" s="156">
        <f>ROUND(J124, 2)</f>
        <v>0</v>
      </c>
      <c r="K30" s="37"/>
      <c r="L30" s="62"/>
      <c r="S30" s="37"/>
      <c r="T30" s="37"/>
      <c r="U30" s="37"/>
      <c r="V30" s="37"/>
      <c r="W30" s="37"/>
      <c r="X30" s="37"/>
      <c r="Y30" s="37"/>
      <c r="Z30" s="37"/>
      <c r="AA30" s="37"/>
      <c r="AB30" s="37"/>
      <c r="AC30" s="37"/>
      <c r="AD30" s="37"/>
      <c r="AE30" s="37"/>
    </row>
    <row r="31" s="2" customFormat="1" ht="6.96" customHeight="1">
      <c r="A31" s="37"/>
      <c r="B31" s="43"/>
      <c r="C31" s="37"/>
      <c r="D31" s="153"/>
      <c r="E31" s="153"/>
      <c r="F31" s="153"/>
      <c r="G31" s="153"/>
      <c r="H31" s="153"/>
      <c r="I31" s="154"/>
      <c r="J31" s="153"/>
      <c r="K31" s="153"/>
      <c r="L31" s="62"/>
      <c r="S31" s="37"/>
      <c r="T31" s="37"/>
      <c r="U31" s="37"/>
      <c r="V31" s="37"/>
      <c r="W31" s="37"/>
      <c r="X31" s="37"/>
      <c r="Y31" s="37"/>
      <c r="Z31" s="37"/>
      <c r="AA31" s="37"/>
      <c r="AB31" s="37"/>
      <c r="AC31" s="37"/>
      <c r="AD31" s="37"/>
      <c r="AE31" s="37"/>
    </row>
    <row r="32" s="2" customFormat="1" ht="14.4" customHeight="1">
      <c r="A32" s="37"/>
      <c r="B32" s="43"/>
      <c r="C32" s="37"/>
      <c r="D32" s="37"/>
      <c r="E32" s="37"/>
      <c r="F32" s="157" t="s">
        <v>35</v>
      </c>
      <c r="G32" s="37"/>
      <c r="H32" s="37"/>
      <c r="I32" s="158" t="s">
        <v>34</v>
      </c>
      <c r="J32" s="157" t="s">
        <v>36</v>
      </c>
      <c r="K32" s="37"/>
      <c r="L32" s="62"/>
      <c r="S32" s="37"/>
      <c r="T32" s="37"/>
      <c r="U32" s="37"/>
      <c r="V32" s="37"/>
      <c r="W32" s="37"/>
      <c r="X32" s="37"/>
      <c r="Y32" s="37"/>
      <c r="Z32" s="37"/>
      <c r="AA32" s="37"/>
      <c r="AB32" s="37"/>
      <c r="AC32" s="37"/>
      <c r="AD32" s="37"/>
      <c r="AE32" s="37"/>
    </row>
    <row r="33" s="2" customFormat="1" ht="14.4" customHeight="1">
      <c r="A33" s="37"/>
      <c r="B33" s="43"/>
      <c r="C33" s="37"/>
      <c r="D33" s="159" t="s">
        <v>37</v>
      </c>
      <c r="E33" s="141" t="s">
        <v>38</v>
      </c>
      <c r="F33" s="160">
        <f>ROUND((SUM(BE124:BE262)),  2)</f>
        <v>0</v>
      </c>
      <c r="G33" s="37"/>
      <c r="H33" s="37"/>
      <c r="I33" s="161">
        <v>0.20999999999999999</v>
      </c>
      <c r="J33" s="160">
        <f>ROUND(((SUM(BE124:BE262))*I33),  2)</f>
        <v>0</v>
      </c>
      <c r="K33" s="37"/>
      <c r="L33" s="62"/>
      <c r="S33" s="37"/>
      <c r="T33" s="37"/>
      <c r="U33" s="37"/>
      <c r="V33" s="37"/>
      <c r="W33" s="37"/>
      <c r="X33" s="37"/>
      <c r="Y33" s="37"/>
      <c r="Z33" s="37"/>
      <c r="AA33" s="37"/>
      <c r="AB33" s="37"/>
      <c r="AC33" s="37"/>
      <c r="AD33" s="37"/>
      <c r="AE33" s="37"/>
    </row>
    <row r="34" s="2" customFormat="1" ht="14.4" customHeight="1">
      <c r="A34" s="37"/>
      <c r="B34" s="43"/>
      <c r="C34" s="37"/>
      <c r="D34" s="37"/>
      <c r="E34" s="141" t="s">
        <v>39</v>
      </c>
      <c r="F34" s="160">
        <f>ROUND((SUM(BF124:BF262)),  2)</f>
        <v>0</v>
      </c>
      <c r="G34" s="37"/>
      <c r="H34" s="37"/>
      <c r="I34" s="161">
        <v>0.14999999999999999</v>
      </c>
      <c r="J34" s="160">
        <f>ROUND(((SUM(BF124:BF262))*I34),  2)</f>
        <v>0</v>
      </c>
      <c r="K34" s="37"/>
      <c r="L34" s="62"/>
      <c r="S34" s="37"/>
      <c r="T34" s="37"/>
      <c r="U34" s="37"/>
      <c r="V34" s="37"/>
      <c r="W34" s="37"/>
      <c r="X34" s="37"/>
      <c r="Y34" s="37"/>
      <c r="Z34" s="37"/>
      <c r="AA34" s="37"/>
      <c r="AB34" s="37"/>
      <c r="AC34" s="37"/>
      <c r="AD34" s="37"/>
      <c r="AE34" s="37"/>
    </row>
    <row r="35" hidden="1" s="2" customFormat="1" ht="14.4" customHeight="1">
      <c r="A35" s="37"/>
      <c r="B35" s="43"/>
      <c r="C35" s="37"/>
      <c r="D35" s="37"/>
      <c r="E35" s="141" t="s">
        <v>40</v>
      </c>
      <c r="F35" s="160">
        <f>ROUND((SUM(BG124:BG262)),  2)</f>
        <v>0</v>
      </c>
      <c r="G35" s="37"/>
      <c r="H35" s="37"/>
      <c r="I35" s="161">
        <v>0.20999999999999999</v>
      </c>
      <c r="J35" s="160">
        <f>0</f>
        <v>0</v>
      </c>
      <c r="K35" s="37"/>
      <c r="L35" s="62"/>
      <c r="S35" s="37"/>
      <c r="T35" s="37"/>
      <c r="U35" s="37"/>
      <c r="V35" s="37"/>
      <c r="W35" s="37"/>
      <c r="X35" s="37"/>
      <c r="Y35" s="37"/>
      <c r="Z35" s="37"/>
      <c r="AA35" s="37"/>
      <c r="AB35" s="37"/>
      <c r="AC35" s="37"/>
      <c r="AD35" s="37"/>
      <c r="AE35" s="37"/>
    </row>
    <row r="36" hidden="1" s="2" customFormat="1" ht="14.4" customHeight="1">
      <c r="A36" s="37"/>
      <c r="B36" s="43"/>
      <c r="C36" s="37"/>
      <c r="D36" s="37"/>
      <c r="E36" s="141" t="s">
        <v>41</v>
      </c>
      <c r="F36" s="160">
        <f>ROUND((SUM(BH124:BH262)),  2)</f>
        <v>0</v>
      </c>
      <c r="G36" s="37"/>
      <c r="H36" s="37"/>
      <c r="I36" s="161">
        <v>0.14999999999999999</v>
      </c>
      <c r="J36" s="160">
        <f>0</f>
        <v>0</v>
      </c>
      <c r="K36" s="37"/>
      <c r="L36" s="62"/>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60">
        <f>ROUND((SUM(BI124:BI262)),  2)</f>
        <v>0</v>
      </c>
      <c r="G37" s="37"/>
      <c r="H37" s="37"/>
      <c r="I37" s="161">
        <v>0</v>
      </c>
      <c r="J37" s="160">
        <f>0</f>
        <v>0</v>
      </c>
      <c r="K37" s="37"/>
      <c r="L37" s="62"/>
      <c r="S37" s="37"/>
      <c r="T37" s="37"/>
      <c r="U37" s="37"/>
      <c r="V37" s="37"/>
      <c r="W37" s="37"/>
      <c r="X37" s="37"/>
      <c r="Y37" s="37"/>
      <c r="Z37" s="37"/>
      <c r="AA37" s="37"/>
      <c r="AB37" s="37"/>
      <c r="AC37" s="37"/>
      <c r="AD37" s="37"/>
      <c r="AE37" s="37"/>
    </row>
    <row r="38" s="2" customFormat="1" ht="6.96" customHeight="1">
      <c r="A38" s="37"/>
      <c r="B38" s="43"/>
      <c r="C38" s="37"/>
      <c r="D38" s="37"/>
      <c r="E38" s="37"/>
      <c r="F38" s="37"/>
      <c r="G38" s="37"/>
      <c r="H38" s="37"/>
      <c r="I38" s="143"/>
      <c r="J38" s="37"/>
      <c r="K38" s="37"/>
      <c r="L38" s="62"/>
      <c r="S38" s="37"/>
      <c r="T38" s="37"/>
      <c r="U38" s="37"/>
      <c r="V38" s="37"/>
      <c r="W38" s="37"/>
      <c r="X38" s="37"/>
      <c r="Y38" s="37"/>
      <c r="Z38" s="37"/>
      <c r="AA38" s="37"/>
      <c r="AB38" s="37"/>
      <c r="AC38" s="37"/>
      <c r="AD38" s="37"/>
      <c r="AE38" s="37"/>
    </row>
    <row r="39" s="2" customFormat="1" ht="25.44" customHeight="1">
      <c r="A39" s="37"/>
      <c r="B39" s="43"/>
      <c r="C39" s="162"/>
      <c r="D39" s="163" t="s">
        <v>43</v>
      </c>
      <c r="E39" s="164"/>
      <c r="F39" s="164"/>
      <c r="G39" s="165" t="s">
        <v>44</v>
      </c>
      <c r="H39" s="166" t="s">
        <v>45</v>
      </c>
      <c r="I39" s="167"/>
      <c r="J39" s="168">
        <f>SUM(J30:J37)</f>
        <v>0</v>
      </c>
      <c r="K39" s="169"/>
      <c r="L39" s="62"/>
      <c r="S39" s="37"/>
      <c r="T39" s="37"/>
      <c r="U39" s="37"/>
      <c r="V39" s="37"/>
      <c r="W39" s="37"/>
      <c r="X39" s="37"/>
      <c r="Y39" s="37"/>
      <c r="Z39" s="37"/>
      <c r="AA39" s="37"/>
      <c r="AB39" s="37"/>
      <c r="AC39" s="37"/>
      <c r="AD39" s="37"/>
      <c r="AE39" s="37"/>
    </row>
    <row r="40" s="2" customFormat="1" ht="14.4" customHeight="1">
      <c r="A40" s="37"/>
      <c r="B40" s="43"/>
      <c r="C40" s="37"/>
      <c r="D40" s="37"/>
      <c r="E40" s="37"/>
      <c r="F40" s="37"/>
      <c r="G40" s="37"/>
      <c r="H40" s="37"/>
      <c r="I40" s="143"/>
      <c r="J40" s="37"/>
      <c r="K40" s="37"/>
      <c r="L40" s="62"/>
      <c r="S40" s="37"/>
      <c r="T40" s="37"/>
      <c r="U40" s="37"/>
      <c r="V40" s="37"/>
      <c r="W40" s="37"/>
      <c r="X40" s="37"/>
      <c r="Y40" s="37"/>
      <c r="Z40" s="37"/>
      <c r="AA40" s="37"/>
      <c r="AB40" s="37"/>
      <c r="AC40" s="37"/>
      <c r="AD40" s="37"/>
      <c r="AE40" s="37"/>
    </row>
    <row r="41" s="1" customFormat="1" ht="14.4" customHeight="1">
      <c r="B41" s="19"/>
      <c r="I41" s="135"/>
      <c r="L41" s="19"/>
    </row>
    <row r="42" s="1" customFormat="1" ht="14.4" customHeight="1">
      <c r="B42" s="19"/>
      <c r="I42" s="135"/>
      <c r="L42" s="19"/>
    </row>
    <row r="43" s="1" customFormat="1" ht="14.4" customHeight="1">
      <c r="B43" s="19"/>
      <c r="I43" s="135"/>
      <c r="L43" s="19"/>
    </row>
    <row r="44" s="1" customFormat="1" ht="14.4" customHeight="1">
      <c r="B44" s="19"/>
      <c r="I44" s="135"/>
      <c r="L44" s="19"/>
    </row>
    <row r="45" s="1" customFormat="1" ht="14.4" customHeight="1">
      <c r="B45" s="19"/>
      <c r="I45" s="135"/>
      <c r="L45" s="19"/>
    </row>
    <row r="46" s="1" customFormat="1" ht="14.4" customHeight="1">
      <c r="B46" s="19"/>
      <c r="I46" s="135"/>
      <c r="L46" s="19"/>
    </row>
    <row r="47" s="1" customFormat="1" ht="14.4" customHeight="1">
      <c r="B47" s="19"/>
      <c r="I47" s="135"/>
      <c r="L47" s="19"/>
    </row>
    <row r="48" s="1" customFormat="1" ht="14.4" customHeight="1">
      <c r="B48" s="19"/>
      <c r="I48" s="135"/>
      <c r="L48" s="19"/>
    </row>
    <row r="49" s="1" customFormat="1" ht="14.4" customHeight="1">
      <c r="B49" s="19"/>
      <c r="I49" s="135"/>
      <c r="L49" s="19"/>
    </row>
    <row r="50" s="2" customFormat="1" ht="14.4" customHeight="1">
      <c r="B50" s="62"/>
      <c r="D50" s="170" t="s">
        <v>46</v>
      </c>
      <c r="E50" s="171"/>
      <c r="F50" s="171"/>
      <c r="G50" s="170" t="s">
        <v>47</v>
      </c>
      <c r="H50" s="171"/>
      <c r="I50" s="172"/>
      <c r="J50" s="171"/>
      <c r="K50" s="171"/>
      <c r="L50" s="6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2" customFormat="1">
      <c r="A61" s="37"/>
      <c r="B61" s="43"/>
      <c r="C61" s="37"/>
      <c r="D61" s="173" t="s">
        <v>48</v>
      </c>
      <c r="E61" s="174"/>
      <c r="F61" s="175" t="s">
        <v>49</v>
      </c>
      <c r="G61" s="173" t="s">
        <v>48</v>
      </c>
      <c r="H61" s="174"/>
      <c r="I61" s="176"/>
      <c r="J61" s="177" t="s">
        <v>49</v>
      </c>
      <c r="K61" s="174"/>
      <c r="L61" s="62"/>
      <c r="S61" s="37"/>
      <c r="T61" s="37"/>
      <c r="U61" s="37"/>
      <c r="V61" s="37"/>
      <c r="W61" s="37"/>
      <c r="X61" s="37"/>
      <c r="Y61" s="37"/>
      <c r="Z61" s="37"/>
      <c r="AA61" s="37"/>
      <c r="AB61" s="37"/>
      <c r="AC61" s="37"/>
      <c r="AD61" s="37"/>
      <c r="AE61" s="37"/>
    </row>
    <row r="62">
      <c r="B62" s="19"/>
      <c r="L62" s="19"/>
    </row>
    <row r="63">
      <c r="B63" s="19"/>
      <c r="L63" s="19"/>
    </row>
    <row r="64">
      <c r="B64" s="19"/>
      <c r="L64" s="19"/>
    </row>
    <row r="65" s="2" customFormat="1">
      <c r="A65" s="37"/>
      <c r="B65" s="43"/>
      <c r="C65" s="37"/>
      <c r="D65" s="170" t="s">
        <v>50</v>
      </c>
      <c r="E65" s="178"/>
      <c r="F65" s="178"/>
      <c r="G65" s="170" t="s">
        <v>51</v>
      </c>
      <c r="H65" s="178"/>
      <c r="I65" s="179"/>
      <c r="J65" s="178"/>
      <c r="K65" s="178"/>
      <c r="L65" s="62"/>
      <c r="S65" s="37"/>
      <c r="T65" s="37"/>
      <c r="U65" s="37"/>
      <c r="V65" s="37"/>
      <c r="W65" s="37"/>
      <c r="X65" s="37"/>
      <c r="Y65" s="37"/>
      <c r="Z65" s="37"/>
      <c r="AA65" s="37"/>
      <c r="AB65" s="37"/>
      <c r="AC65" s="37"/>
      <c r="AD65" s="37"/>
      <c r="AE65" s="37"/>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2" customFormat="1">
      <c r="A76" s="37"/>
      <c r="B76" s="43"/>
      <c r="C76" s="37"/>
      <c r="D76" s="173" t="s">
        <v>48</v>
      </c>
      <c r="E76" s="174"/>
      <c r="F76" s="175" t="s">
        <v>49</v>
      </c>
      <c r="G76" s="173" t="s">
        <v>48</v>
      </c>
      <c r="H76" s="174"/>
      <c r="I76" s="176"/>
      <c r="J76" s="177" t="s">
        <v>49</v>
      </c>
      <c r="K76" s="174"/>
      <c r="L76" s="62"/>
      <c r="S76" s="37"/>
      <c r="T76" s="37"/>
      <c r="U76" s="37"/>
      <c r="V76" s="37"/>
      <c r="W76" s="37"/>
      <c r="X76" s="37"/>
      <c r="Y76" s="37"/>
      <c r="Z76" s="37"/>
      <c r="AA76" s="37"/>
      <c r="AB76" s="37"/>
      <c r="AC76" s="37"/>
      <c r="AD76" s="37"/>
      <c r="AE76" s="37"/>
    </row>
    <row r="77" s="2" customFormat="1" ht="14.4" customHeight="1">
      <c r="A77" s="37"/>
      <c r="B77" s="180"/>
      <c r="C77" s="181"/>
      <c r="D77" s="181"/>
      <c r="E77" s="181"/>
      <c r="F77" s="181"/>
      <c r="G77" s="181"/>
      <c r="H77" s="181"/>
      <c r="I77" s="182"/>
      <c r="J77" s="181"/>
      <c r="K77" s="181"/>
      <c r="L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5"/>
      <c r="J81" s="184"/>
      <c r="K81" s="184"/>
      <c r="L81" s="62"/>
      <c r="S81" s="37"/>
      <c r="T81" s="37"/>
      <c r="U81" s="37"/>
      <c r="V81" s="37"/>
      <c r="W81" s="37"/>
      <c r="X81" s="37"/>
      <c r="Y81" s="37"/>
      <c r="Z81" s="37"/>
      <c r="AA81" s="37"/>
      <c r="AB81" s="37"/>
      <c r="AC81" s="37"/>
      <c r="AD81" s="37"/>
      <c r="AE81" s="37"/>
    </row>
    <row r="82" s="2" customFormat="1" ht="24.96" customHeight="1">
      <c r="A82" s="37"/>
      <c r="B82" s="38"/>
      <c r="C82" s="22" t="s">
        <v>93</v>
      </c>
      <c r="D82" s="39"/>
      <c r="E82" s="39"/>
      <c r="F82" s="39"/>
      <c r="G82" s="39"/>
      <c r="H82" s="39"/>
      <c r="I82" s="143"/>
      <c r="J82" s="39"/>
      <c r="K82" s="39"/>
      <c r="L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143"/>
      <c r="J83" s="39"/>
      <c r="K83" s="39"/>
      <c r="L83" s="62"/>
      <c r="S83" s="37"/>
      <c r="T83" s="37"/>
      <c r="U83" s="37"/>
      <c r="V83" s="37"/>
      <c r="W83" s="37"/>
      <c r="X83" s="37"/>
      <c r="Y83" s="37"/>
      <c r="Z83" s="37"/>
      <c r="AA83" s="37"/>
      <c r="AB83" s="37"/>
      <c r="AC83" s="37"/>
      <c r="AD83" s="37"/>
      <c r="AE83" s="37"/>
    </row>
    <row r="84" s="2" customFormat="1" ht="12" customHeight="1">
      <c r="A84" s="37"/>
      <c r="B84" s="38"/>
      <c r="C84" s="31" t="s">
        <v>16</v>
      </c>
      <c r="D84" s="39"/>
      <c r="E84" s="39"/>
      <c r="F84" s="39"/>
      <c r="G84" s="39"/>
      <c r="H84" s="39"/>
      <c r="I84" s="143"/>
      <c r="J84" s="39"/>
      <c r="K84" s="39"/>
      <c r="L84" s="62"/>
      <c r="S84" s="37"/>
      <c r="T84" s="37"/>
      <c r="U84" s="37"/>
      <c r="V84" s="37"/>
      <c r="W84" s="37"/>
      <c r="X84" s="37"/>
      <c r="Y84" s="37"/>
      <c r="Z84" s="37"/>
      <c r="AA84" s="37"/>
      <c r="AB84" s="37"/>
      <c r="AC84" s="37"/>
      <c r="AD84" s="37"/>
      <c r="AE84" s="37"/>
    </row>
    <row r="85" s="2" customFormat="1" ht="16.5" customHeight="1">
      <c r="A85" s="37"/>
      <c r="B85" s="38"/>
      <c r="C85" s="39"/>
      <c r="D85" s="39"/>
      <c r="E85" s="186" t="str">
        <f>E7</f>
        <v>CHODNÍK PRO PĚŠÍ BROD U STŘÍBRA</v>
      </c>
      <c r="F85" s="31"/>
      <c r="G85" s="31"/>
      <c r="H85" s="31"/>
      <c r="I85" s="143"/>
      <c r="J85" s="39"/>
      <c r="K85" s="39"/>
      <c r="L85" s="62"/>
      <c r="S85" s="37"/>
      <c r="T85" s="37"/>
      <c r="U85" s="37"/>
      <c r="V85" s="37"/>
      <c r="W85" s="37"/>
      <c r="X85" s="37"/>
      <c r="Y85" s="37"/>
      <c r="Z85" s="37"/>
      <c r="AA85" s="37"/>
      <c r="AB85" s="37"/>
      <c r="AC85" s="37"/>
      <c r="AD85" s="37"/>
      <c r="AE85" s="37"/>
    </row>
    <row r="86" s="2" customFormat="1" ht="12" customHeight="1">
      <c r="A86" s="37"/>
      <c r="B86" s="38"/>
      <c r="C86" s="31" t="s">
        <v>91</v>
      </c>
      <c r="D86" s="39"/>
      <c r="E86" s="39"/>
      <c r="F86" s="39"/>
      <c r="G86" s="39"/>
      <c r="H86" s="39"/>
      <c r="I86" s="143"/>
      <c r="J86" s="39"/>
      <c r="K86" s="39"/>
      <c r="L86" s="62"/>
      <c r="S86" s="37"/>
      <c r="T86" s="37"/>
      <c r="U86" s="37"/>
      <c r="V86" s="37"/>
      <c r="W86" s="37"/>
      <c r="X86" s="37"/>
      <c r="Y86" s="37"/>
      <c r="Z86" s="37"/>
      <c r="AA86" s="37"/>
      <c r="AB86" s="37"/>
      <c r="AC86" s="37"/>
      <c r="AD86" s="37"/>
      <c r="AE86" s="37"/>
    </row>
    <row r="87" s="2" customFormat="1" ht="16.5" customHeight="1">
      <c r="A87" s="37"/>
      <c r="B87" s="38"/>
      <c r="C87" s="39"/>
      <c r="D87" s="39"/>
      <c r="E87" s="75" t="str">
        <f>E9</f>
        <v>SO110 - Chodník pro pěší</v>
      </c>
      <c r="F87" s="39"/>
      <c r="G87" s="39"/>
      <c r="H87" s="39"/>
      <c r="I87" s="143"/>
      <c r="J87" s="39"/>
      <c r="K87" s="39"/>
      <c r="L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143"/>
      <c r="J88" s="39"/>
      <c r="K88" s="39"/>
      <c r="L88" s="62"/>
      <c r="S88" s="37"/>
      <c r="T88" s="37"/>
      <c r="U88" s="37"/>
      <c r="V88" s="37"/>
      <c r="W88" s="37"/>
      <c r="X88" s="37"/>
      <c r="Y88" s="37"/>
      <c r="Z88" s="37"/>
      <c r="AA88" s="37"/>
      <c r="AB88" s="37"/>
      <c r="AC88" s="37"/>
      <c r="AD88" s="37"/>
      <c r="AE88" s="37"/>
    </row>
    <row r="89" s="2" customFormat="1" ht="12" customHeight="1">
      <c r="A89" s="37"/>
      <c r="B89" s="38"/>
      <c r="C89" s="31" t="s">
        <v>20</v>
      </c>
      <c r="D89" s="39"/>
      <c r="E89" s="39"/>
      <c r="F89" s="26" t="str">
        <f>F12</f>
        <v xml:space="preserve"> </v>
      </c>
      <c r="G89" s="39"/>
      <c r="H89" s="39"/>
      <c r="I89" s="146" t="s">
        <v>22</v>
      </c>
      <c r="J89" s="78" t="str">
        <f>IF(J12="","",J12)</f>
        <v>25. 11. 2020</v>
      </c>
      <c r="K89" s="39"/>
      <c r="L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143"/>
      <c r="J90" s="39"/>
      <c r="K90" s="39"/>
      <c r="L90" s="62"/>
      <c r="S90" s="37"/>
      <c r="T90" s="37"/>
      <c r="U90" s="37"/>
      <c r="V90" s="37"/>
      <c r="W90" s="37"/>
      <c r="X90" s="37"/>
      <c r="Y90" s="37"/>
      <c r="Z90" s="37"/>
      <c r="AA90" s="37"/>
      <c r="AB90" s="37"/>
      <c r="AC90" s="37"/>
      <c r="AD90" s="37"/>
      <c r="AE90" s="37"/>
    </row>
    <row r="91" s="2" customFormat="1" ht="15.15" customHeight="1">
      <c r="A91" s="37"/>
      <c r="B91" s="38"/>
      <c r="C91" s="31" t="s">
        <v>24</v>
      </c>
      <c r="D91" s="39"/>
      <c r="E91" s="39"/>
      <c r="F91" s="26" t="str">
        <f>E15</f>
        <v xml:space="preserve"> </v>
      </c>
      <c r="G91" s="39"/>
      <c r="H91" s="39"/>
      <c r="I91" s="146" t="s">
        <v>29</v>
      </c>
      <c r="J91" s="35" t="str">
        <f>E21</f>
        <v xml:space="preserve"> </v>
      </c>
      <c r="K91" s="39"/>
      <c r="L91" s="62"/>
      <c r="S91" s="37"/>
      <c r="T91" s="37"/>
      <c r="U91" s="37"/>
      <c r="V91" s="37"/>
      <c r="W91" s="37"/>
      <c r="X91" s="37"/>
      <c r="Y91" s="37"/>
      <c r="Z91" s="37"/>
      <c r="AA91" s="37"/>
      <c r="AB91" s="37"/>
      <c r="AC91" s="37"/>
      <c r="AD91" s="37"/>
      <c r="AE91" s="37"/>
    </row>
    <row r="92" s="2" customFormat="1" ht="15.15" customHeight="1">
      <c r="A92" s="37"/>
      <c r="B92" s="38"/>
      <c r="C92" s="31" t="s">
        <v>27</v>
      </c>
      <c r="D92" s="39"/>
      <c r="E92" s="39"/>
      <c r="F92" s="26" t="str">
        <f>IF(E18="","",E18)</f>
        <v>Vyplň údaj</v>
      </c>
      <c r="G92" s="39"/>
      <c r="H92" s="39"/>
      <c r="I92" s="146" t="s">
        <v>31</v>
      </c>
      <c r="J92" s="35" t="str">
        <f>E24</f>
        <v xml:space="preserve"> </v>
      </c>
      <c r="K92" s="39"/>
      <c r="L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143"/>
      <c r="J93" s="39"/>
      <c r="K93" s="39"/>
      <c r="L93" s="62"/>
      <c r="S93" s="37"/>
      <c r="T93" s="37"/>
      <c r="U93" s="37"/>
      <c r="V93" s="37"/>
      <c r="W93" s="37"/>
      <c r="X93" s="37"/>
      <c r="Y93" s="37"/>
      <c r="Z93" s="37"/>
      <c r="AA93" s="37"/>
      <c r="AB93" s="37"/>
      <c r="AC93" s="37"/>
      <c r="AD93" s="37"/>
      <c r="AE93" s="37"/>
    </row>
    <row r="94" s="2" customFormat="1" ht="29.28" customHeight="1">
      <c r="A94" s="37"/>
      <c r="B94" s="38"/>
      <c r="C94" s="187" t="s">
        <v>94</v>
      </c>
      <c r="D94" s="188"/>
      <c r="E94" s="188"/>
      <c r="F94" s="188"/>
      <c r="G94" s="188"/>
      <c r="H94" s="188"/>
      <c r="I94" s="189"/>
      <c r="J94" s="190" t="s">
        <v>95</v>
      </c>
      <c r="K94" s="188"/>
      <c r="L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143"/>
      <c r="J95" s="39"/>
      <c r="K95" s="39"/>
      <c r="L95" s="62"/>
      <c r="S95" s="37"/>
      <c r="T95" s="37"/>
      <c r="U95" s="37"/>
      <c r="V95" s="37"/>
      <c r="W95" s="37"/>
      <c r="X95" s="37"/>
      <c r="Y95" s="37"/>
      <c r="Z95" s="37"/>
      <c r="AA95" s="37"/>
      <c r="AB95" s="37"/>
      <c r="AC95" s="37"/>
      <c r="AD95" s="37"/>
      <c r="AE95" s="37"/>
    </row>
    <row r="96" s="2" customFormat="1" ht="22.8" customHeight="1">
      <c r="A96" s="37"/>
      <c r="B96" s="38"/>
      <c r="C96" s="191" t="s">
        <v>96</v>
      </c>
      <c r="D96" s="39"/>
      <c r="E96" s="39"/>
      <c r="F96" s="39"/>
      <c r="G96" s="39"/>
      <c r="H96" s="39"/>
      <c r="I96" s="143"/>
      <c r="J96" s="109">
        <f>J124</f>
        <v>0</v>
      </c>
      <c r="K96" s="39"/>
      <c r="L96" s="62"/>
      <c r="S96" s="37"/>
      <c r="T96" s="37"/>
      <c r="U96" s="37"/>
      <c r="V96" s="37"/>
      <c r="W96" s="37"/>
      <c r="X96" s="37"/>
      <c r="Y96" s="37"/>
      <c r="Z96" s="37"/>
      <c r="AA96" s="37"/>
      <c r="AB96" s="37"/>
      <c r="AC96" s="37"/>
      <c r="AD96" s="37"/>
      <c r="AE96" s="37"/>
      <c r="AU96" s="16" t="s">
        <v>97</v>
      </c>
    </row>
    <row r="97" s="9" customFormat="1" ht="24.96" customHeight="1">
      <c r="A97" s="9"/>
      <c r="B97" s="192"/>
      <c r="C97" s="193"/>
      <c r="D97" s="194" t="s">
        <v>98</v>
      </c>
      <c r="E97" s="195"/>
      <c r="F97" s="195"/>
      <c r="G97" s="195"/>
      <c r="H97" s="195"/>
      <c r="I97" s="196"/>
      <c r="J97" s="197">
        <f>J125</f>
        <v>0</v>
      </c>
      <c r="K97" s="193"/>
      <c r="L97" s="198"/>
      <c r="S97" s="9"/>
      <c r="T97" s="9"/>
      <c r="U97" s="9"/>
      <c r="V97" s="9"/>
      <c r="W97" s="9"/>
      <c r="X97" s="9"/>
      <c r="Y97" s="9"/>
      <c r="Z97" s="9"/>
      <c r="AA97" s="9"/>
      <c r="AB97" s="9"/>
      <c r="AC97" s="9"/>
      <c r="AD97" s="9"/>
      <c r="AE97" s="9"/>
    </row>
    <row r="98" s="10" customFormat="1" ht="19.92" customHeight="1">
      <c r="A98" s="10"/>
      <c r="B98" s="199"/>
      <c r="C98" s="200"/>
      <c r="D98" s="201" t="s">
        <v>99</v>
      </c>
      <c r="E98" s="202"/>
      <c r="F98" s="202"/>
      <c r="G98" s="202"/>
      <c r="H98" s="202"/>
      <c r="I98" s="203"/>
      <c r="J98" s="204">
        <f>J126</f>
        <v>0</v>
      </c>
      <c r="K98" s="200"/>
      <c r="L98" s="205"/>
      <c r="S98" s="10"/>
      <c r="T98" s="10"/>
      <c r="U98" s="10"/>
      <c r="V98" s="10"/>
      <c r="W98" s="10"/>
      <c r="X98" s="10"/>
      <c r="Y98" s="10"/>
      <c r="Z98" s="10"/>
      <c r="AA98" s="10"/>
      <c r="AB98" s="10"/>
      <c r="AC98" s="10"/>
      <c r="AD98" s="10"/>
      <c r="AE98" s="10"/>
    </row>
    <row r="99" s="10" customFormat="1" ht="19.92" customHeight="1">
      <c r="A99" s="10"/>
      <c r="B99" s="199"/>
      <c r="C99" s="200"/>
      <c r="D99" s="201" t="s">
        <v>100</v>
      </c>
      <c r="E99" s="202"/>
      <c r="F99" s="202"/>
      <c r="G99" s="202"/>
      <c r="H99" s="202"/>
      <c r="I99" s="203"/>
      <c r="J99" s="204">
        <f>J190</f>
        <v>0</v>
      </c>
      <c r="K99" s="200"/>
      <c r="L99" s="205"/>
      <c r="S99" s="10"/>
      <c r="T99" s="10"/>
      <c r="U99" s="10"/>
      <c r="V99" s="10"/>
      <c r="W99" s="10"/>
      <c r="X99" s="10"/>
      <c r="Y99" s="10"/>
      <c r="Z99" s="10"/>
      <c r="AA99" s="10"/>
      <c r="AB99" s="10"/>
      <c r="AC99" s="10"/>
      <c r="AD99" s="10"/>
      <c r="AE99" s="10"/>
    </row>
    <row r="100" s="10" customFormat="1" ht="19.92" customHeight="1">
      <c r="A100" s="10"/>
      <c r="B100" s="199"/>
      <c r="C100" s="200"/>
      <c r="D100" s="201" t="s">
        <v>101</v>
      </c>
      <c r="E100" s="202"/>
      <c r="F100" s="202"/>
      <c r="G100" s="202"/>
      <c r="H100" s="202"/>
      <c r="I100" s="203"/>
      <c r="J100" s="204">
        <f>J197</f>
        <v>0</v>
      </c>
      <c r="K100" s="200"/>
      <c r="L100" s="205"/>
      <c r="S100" s="10"/>
      <c r="T100" s="10"/>
      <c r="U100" s="10"/>
      <c r="V100" s="10"/>
      <c r="W100" s="10"/>
      <c r="X100" s="10"/>
      <c r="Y100" s="10"/>
      <c r="Z100" s="10"/>
      <c r="AA100" s="10"/>
      <c r="AB100" s="10"/>
      <c r="AC100" s="10"/>
      <c r="AD100" s="10"/>
      <c r="AE100" s="10"/>
    </row>
    <row r="101" s="10" customFormat="1" ht="19.92" customHeight="1">
      <c r="A101" s="10"/>
      <c r="B101" s="199"/>
      <c r="C101" s="200"/>
      <c r="D101" s="201" t="s">
        <v>102</v>
      </c>
      <c r="E101" s="202"/>
      <c r="F101" s="202"/>
      <c r="G101" s="202"/>
      <c r="H101" s="202"/>
      <c r="I101" s="203"/>
      <c r="J101" s="204">
        <f>J200</f>
        <v>0</v>
      </c>
      <c r="K101" s="200"/>
      <c r="L101" s="205"/>
      <c r="S101" s="10"/>
      <c r="T101" s="10"/>
      <c r="U101" s="10"/>
      <c r="V101" s="10"/>
      <c r="W101" s="10"/>
      <c r="X101" s="10"/>
      <c r="Y101" s="10"/>
      <c r="Z101" s="10"/>
      <c r="AA101" s="10"/>
      <c r="AB101" s="10"/>
      <c r="AC101" s="10"/>
      <c r="AD101" s="10"/>
      <c r="AE101" s="10"/>
    </row>
    <row r="102" s="10" customFormat="1" ht="19.92" customHeight="1">
      <c r="A102" s="10"/>
      <c r="B102" s="199"/>
      <c r="C102" s="200"/>
      <c r="D102" s="201" t="s">
        <v>103</v>
      </c>
      <c r="E102" s="202"/>
      <c r="F102" s="202"/>
      <c r="G102" s="202"/>
      <c r="H102" s="202"/>
      <c r="I102" s="203"/>
      <c r="J102" s="204">
        <f>J226</f>
        <v>0</v>
      </c>
      <c r="K102" s="200"/>
      <c r="L102" s="205"/>
      <c r="S102" s="10"/>
      <c r="T102" s="10"/>
      <c r="U102" s="10"/>
      <c r="V102" s="10"/>
      <c r="W102" s="10"/>
      <c r="X102" s="10"/>
      <c r="Y102" s="10"/>
      <c r="Z102" s="10"/>
      <c r="AA102" s="10"/>
      <c r="AB102" s="10"/>
      <c r="AC102" s="10"/>
      <c r="AD102" s="10"/>
      <c r="AE102" s="10"/>
    </row>
    <row r="103" s="10" customFormat="1" ht="19.92" customHeight="1">
      <c r="A103" s="10"/>
      <c r="B103" s="199"/>
      <c r="C103" s="200"/>
      <c r="D103" s="201" t="s">
        <v>104</v>
      </c>
      <c r="E103" s="202"/>
      <c r="F103" s="202"/>
      <c r="G103" s="202"/>
      <c r="H103" s="202"/>
      <c r="I103" s="203"/>
      <c r="J103" s="204">
        <f>J248</f>
        <v>0</v>
      </c>
      <c r="K103" s="200"/>
      <c r="L103" s="205"/>
      <c r="S103" s="10"/>
      <c r="T103" s="10"/>
      <c r="U103" s="10"/>
      <c r="V103" s="10"/>
      <c r="W103" s="10"/>
      <c r="X103" s="10"/>
      <c r="Y103" s="10"/>
      <c r="Z103" s="10"/>
      <c r="AA103" s="10"/>
      <c r="AB103" s="10"/>
      <c r="AC103" s="10"/>
      <c r="AD103" s="10"/>
      <c r="AE103" s="10"/>
    </row>
    <row r="104" s="10" customFormat="1" ht="19.92" customHeight="1">
      <c r="A104" s="10"/>
      <c r="B104" s="199"/>
      <c r="C104" s="200"/>
      <c r="D104" s="201" t="s">
        <v>105</v>
      </c>
      <c r="E104" s="202"/>
      <c r="F104" s="202"/>
      <c r="G104" s="202"/>
      <c r="H104" s="202"/>
      <c r="I104" s="203"/>
      <c r="J104" s="204">
        <f>J261</f>
        <v>0</v>
      </c>
      <c r="K104" s="200"/>
      <c r="L104" s="205"/>
      <c r="S104" s="10"/>
      <c r="T104" s="10"/>
      <c r="U104" s="10"/>
      <c r="V104" s="10"/>
      <c r="W104" s="10"/>
      <c r="X104" s="10"/>
      <c r="Y104" s="10"/>
      <c r="Z104" s="10"/>
      <c r="AA104" s="10"/>
      <c r="AB104" s="10"/>
      <c r="AC104" s="10"/>
      <c r="AD104" s="10"/>
      <c r="AE104" s="10"/>
    </row>
    <row r="105" s="2" customFormat="1" ht="21.84" customHeight="1">
      <c r="A105" s="37"/>
      <c r="B105" s="38"/>
      <c r="C105" s="39"/>
      <c r="D105" s="39"/>
      <c r="E105" s="39"/>
      <c r="F105" s="39"/>
      <c r="G105" s="39"/>
      <c r="H105" s="39"/>
      <c r="I105" s="143"/>
      <c r="J105" s="39"/>
      <c r="K105" s="39"/>
      <c r="L105" s="62"/>
      <c r="S105" s="37"/>
      <c r="T105" s="37"/>
      <c r="U105" s="37"/>
      <c r="V105" s="37"/>
      <c r="W105" s="37"/>
      <c r="X105" s="37"/>
      <c r="Y105" s="37"/>
      <c r="Z105" s="37"/>
      <c r="AA105" s="37"/>
      <c r="AB105" s="37"/>
      <c r="AC105" s="37"/>
      <c r="AD105" s="37"/>
      <c r="AE105" s="37"/>
    </row>
    <row r="106" s="2" customFormat="1" ht="6.96" customHeight="1">
      <c r="A106" s="37"/>
      <c r="B106" s="65"/>
      <c r="C106" s="66"/>
      <c r="D106" s="66"/>
      <c r="E106" s="66"/>
      <c r="F106" s="66"/>
      <c r="G106" s="66"/>
      <c r="H106" s="66"/>
      <c r="I106" s="182"/>
      <c r="J106" s="66"/>
      <c r="K106" s="66"/>
      <c r="L106" s="62"/>
      <c r="S106" s="37"/>
      <c r="T106" s="37"/>
      <c r="U106" s="37"/>
      <c r="V106" s="37"/>
      <c r="W106" s="37"/>
      <c r="X106" s="37"/>
      <c r="Y106" s="37"/>
      <c r="Z106" s="37"/>
      <c r="AA106" s="37"/>
      <c r="AB106" s="37"/>
      <c r="AC106" s="37"/>
      <c r="AD106" s="37"/>
      <c r="AE106" s="37"/>
    </row>
    <row r="110" s="2" customFormat="1" ht="6.96" customHeight="1">
      <c r="A110" s="37"/>
      <c r="B110" s="67"/>
      <c r="C110" s="68"/>
      <c r="D110" s="68"/>
      <c r="E110" s="68"/>
      <c r="F110" s="68"/>
      <c r="G110" s="68"/>
      <c r="H110" s="68"/>
      <c r="I110" s="185"/>
      <c r="J110" s="68"/>
      <c r="K110" s="68"/>
      <c r="L110" s="62"/>
      <c r="S110" s="37"/>
      <c r="T110" s="37"/>
      <c r="U110" s="37"/>
      <c r="V110" s="37"/>
      <c r="W110" s="37"/>
      <c r="X110" s="37"/>
      <c r="Y110" s="37"/>
      <c r="Z110" s="37"/>
      <c r="AA110" s="37"/>
      <c r="AB110" s="37"/>
      <c r="AC110" s="37"/>
      <c r="AD110" s="37"/>
      <c r="AE110" s="37"/>
    </row>
    <row r="111" s="2" customFormat="1" ht="24.96" customHeight="1">
      <c r="A111" s="37"/>
      <c r="B111" s="38"/>
      <c r="C111" s="22" t="s">
        <v>106</v>
      </c>
      <c r="D111" s="39"/>
      <c r="E111" s="39"/>
      <c r="F111" s="39"/>
      <c r="G111" s="39"/>
      <c r="H111" s="39"/>
      <c r="I111" s="143"/>
      <c r="J111" s="39"/>
      <c r="K111" s="39"/>
      <c r="L111" s="62"/>
      <c r="S111" s="37"/>
      <c r="T111" s="37"/>
      <c r="U111" s="37"/>
      <c r="V111" s="37"/>
      <c r="W111" s="37"/>
      <c r="X111" s="37"/>
      <c r="Y111" s="37"/>
      <c r="Z111" s="37"/>
      <c r="AA111" s="37"/>
      <c r="AB111" s="37"/>
      <c r="AC111" s="37"/>
      <c r="AD111" s="37"/>
      <c r="AE111" s="37"/>
    </row>
    <row r="112" s="2" customFormat="1" ht="6.96" customHeight="1">
      <c r="A112" s="37"/>
      <c r="B112" s="38"/>
      <c r="C112" s="39"/>
      <c r="D112" s="39"/>
      <c r="E112" s="39"/>
      <c r="F112" s="39"/>
      <c r="G112" s="39"/>
      <c r="H112" s="39"/>
      <c r="I112" s="143"/>
      <c r="J112" s="39"/>
      <c r="K112" s="39"/>
      <c r="L112" s="62"/>
      <c r="S112" s="37"/>
      <c r="T112" s="37"/>
      <c r="U112" s="37"/>
      <c r="V112" s="37"/>
      <c r="W112" s="37"/>
      <c r="X112" s="37"/>
      <c r="Y112" s="37"/>
      <c r="Z112" s="37"/>
      <c r="AA112" s="37"/>
      <c r="AB112" s="37"/>
      <c r="AC112" s="37"/>
      <c r="AD112" s="37"/>
      <c r="AE112" s="37"/>
    </row>
    <row r="113" s="2" customFormat="1" ht="12" customHeight="1">
      <c r="A113" s="37"/>
      <c r="B113" s="38"/>
      <c r="C113" s="31" t="s">
        <v>16</v>
      </c>
      <c r="D113" s="39"/>
      <c r="E113" s="39"/>
      <c r="F113" s="39"/>
      <c r="G113" s="39"/>
      <c r="H113" s="39"/>
      <c r="I113" s="143"/>
      <c r="J113" s="39"/>
      <c r="K113" s="39"/>
      <c r="L113" s="62"/>
      <c r="S113" s="37"/>
      <c r="T113" s="37"/>
      <c r="U113" s="37"/>
      <c r="V113" s="37"/>
      <c r="W113" s="37"/>
      <c r="X113" s="37"/>
      <c r="Y113" s="37"/>
      <c r="Z113" s="37"/>
      <c r="AA113" s="37"/>
      <c r="AB113" s="37"/>
      <c r="AC113" s="37"/>
      <c r="AD113" s="37"/>
      <c r="AE113" s="37"/>
    </row>
    <row r="114" s="2" customFormat="1" ht="16.5" customHeight="1">
      <c r="A114" s="37"/>
      <c r="B114" s="38"/>
      <c r="C114" s="39"/>
      <c r="D114" s="39"/>
      <c r="E114" s="186" t="str">
        <f>E7</f>
        <v>CHODNÍK PRO PĚŠÍ BROD U STŘÍBRA</v>
      </c>
      <c r="F114" s="31"/>
      <c r="G114" s="31"/>
      <c r="H114" s="31"/>
      <c r="I114" s="143"/>
      <c r="J114" s="39"/>
      <c r="K114" s="39"/>
      <c r="L114" s="62"/>
      <c r="S114" s="37"/>
      <c r="T114" s="37"/>
      <c r="U114" s="37"/>
      <c r="V114" s="37"/>
      <c r="W114" s="37"/>
      <c r="X114" s="37"/>
      <c r="Y114" s="37"/>
      <c r="Z114" s="37"/>
      <c r="AA114" s="37"/>
      <c r="AB114" s="37"/>
      <c r="AC114" s="37"/>
      <c r="AD114" s="37"/>
      <c r="AE114" s="37"/>
    </row>
    <row r="115" s="2" customFormat="1" ht="12" customHeight="1">
      <c r="A115" s="37"/>
      <c r="B115" s="38"/>
      <c r="C115" s="31" t="s">
        <v>91</v>
      </c>
      <c r="D115" s="39"/>
      <c r="E115" s="39"/>
      <c r="F115" s="39"/>
      <c r="G115" s="39"/>
      <c r="H115" s="39"/>
      <c r="I115" s="143"/>
      <c r="J115" s="39"/>
      <c r="K115" s="39"/>
      <c r="L115" s="62"/>
      <c r="S115" s="37"/>
      <c r="T115" s="37"/>
      <c r="U115" s="37"/>
      <c r="V115" s="37"/>
      <c r="W115" s="37"/>
      <c r="X115" s="37"/>
      <c r="Y115" s="37"/>
      <c r="Z115" s="37"/>
      <c r="AA115" s="37"/>
      <c r="AB115" s="37"/>
      <c r="AC115" s="37"/>
      <c r="AD115" s="37"/>
      <c r="AE115" s="37"/>
    </row>
    <row r="116" s="2" customFormat="1" ht="16.5" customHeight="1">
      <c r="A116" s="37"/>
      <c r="B116" s="38"/>
      <c r="C116" s="39"/>
      <c r="D116" s="39"/>
      <c r="E116" s="75" t="str">
        <f>E9</f>
        <v>SO110 - Chodník pro pěší</v>
      </c>
      <c r="F116" s="39"/>
      <c r="G116" s="39"/>
      <c r="H116" s="39"/>
      <c r="I116" s="143"/>
      <c r="J116" s="39"/>
      <c r="K116" s="39"/>
      <c r="L116" s="62"/>
      <c r="S116" s="37"/>
      <c r="T116" s="37"/>
      <c r="U116" s="37"/>
      <c r="V116" s="37"/>
      <c r="W116" s="37"/>
      <c r="X116" s="37"/>
      <c r="Y116" s="37"/>
      <c r="Z116" s="37"/>
      <c r="AA116" s="37"/>
      <c r="AB116" s="37"/>
      <c r="AC116" s="37"/>
      <c r="AD116" s="37"/>
      <c r="AE116" s="37"/>
    </row>
    <row r="117" s="2" customFormat="1" ht="6.96" customHeight="1">
      <c r="A117" s="37"/>
      <c r="B117" s="38"/>
      <c r="C117" s="39"/>
      <c r="D117" s="39"/>
      <c r="E117" s="39"/>
      <c r="F117" s="39"/>
      <c r="G117" s="39"/>
      <c r="H117" s="39"/>
      <c r="I117" s="143"/>
      <c r="J117" s="39"/>
      <c r="K117" s="39"/>
      <c r="L117" s="62"/>
      <c r="S117" s="37"/>
      <c r="T117" s="37"/>
      <c r="U117" s="37"/>
      <c r="V117" s="37"/>
      <c r="W117" s="37"/>
      <c r="X117" s="37"/>
      <c r="Y117" s="37"/>
      <c r="Z117" s="37"/>
      <c r="AA117" s="37"/>
      <c r="AB117" s="37"/>
      <c r="AC117" s="37"/>
      <c r="AD117" s="37"/>
      <c r="AE117" s="37"/>
    </row>
    <row r="118" s="2" customFormat="1" ht="12" customHeight="1">
      <c r="A118" s="37"/>
      <c r="B118" s="38"/>
      <c r="C118" s="31" t="s">
        <v>20</v>
      </c>
      <c r="D118" s="39"/>
      <c r="E118" s="39"/>
      <c r="F118" s="26" t="str">
        <f>F12</f>
        <v xml:space="preserve"> </v>
      </c>
      <c r="G118" s="39"/>
      <c r="H118" s="39"/>
      <c r="I118" s="146" t="s">
        <v>22</v>
      </c>
      <c r="J118" s="78" t="str">
        <f>IF(J12="","",J12)</f>
        <v>25. 11. 2020</v>
      </c>
      <c r="K118" s="39"/>
      <c r="L118" s="62"/>
      <c r="S118" s="37"/>
      <c r="T118" s="37"/>
      <c r="U118" s="37"/>
      <c r="V118" s="37"/>
      <c r="W118" s="37"/>
      <c r="X118" s="37"/>
      <c r="Y118" s="37"/>
      <c r="Z118" s="37"/>
      <c r="AA118" s="37"/>
      <c r="AB118" s="37"/>
      <c r="AC118" s="37"/>
      <c r="AD118" s="37"/>
      <c r="AE118" s="37"/>
    </row>
    <row r="119" s="2" customFormat="1" ht="6.96" customHeight="1">
      <c r="A119" s="37"/>
      <c r="B119" s="38"/>
      <c r="C119" s="39"/>
      <c r="D119" s="39"/>
      <c r="E119" s="39"/>
      <c r="F119" s="39"/>
      <c r="G119" s="39"/>
      <c r="H119" s="39"/>
      <c r="I119" s="143"/>
      <c r="J119" s="39"/>
      <c r="K119" s="39"/>
      <c r="L119" s="62"/>
      <c r="S119" s="37"/>
      <c r="T119" s="37"/>
      <c r="U119" s="37"/>
      <c r="V119" s="37"/>
      <c r="W119" s="37"/>
      <c r="X119" s="37"/>
      <c r="Y119" s="37"/>
      <c r="Z119" s="37"/>
      <c r="AA119" s="37"/>
      <c r="AB119" s="37"/>
      <c r="AC119" s="37"/>
      <c r="AD119" s="37"/>
      <c r="AE119" s="37"/>
    </row>
    <row r="120" s="2" customFormat="1" ht="15.15" customHeight="1">
      <c r="A120" s="37"/>
      <c r="B120" s="38"/>
      <c r="C120" s="31" t="s">
        <v>24</v>
      </c>
      <c r="D120" s="39"/>
      <c r="E120" s="39"/>
      <c r="F120" s="26" t="str">
        <f>E15</f>
        <v xml:space="preserve"> </v>
      </c>
      <c r="G120" s="39"/>
      <c r="H120" s="39"/>
      <c r="I120" s="146" t="s">
        <v>29</v>
      </c>
      <c r="J120" s="35" t="str">
        <f>E21</f>
        <v xml:space="preserve"> </v>
      </c>
      <c r="K120" s="39"/>
      <c r="L120" s="62"/>
      <c r="S120" s="37"/>
      <c r="T120" s="37"/>
      <c r="U120" s="37"/>
      <c r="V120" s="37"/>
      <c r="W120" s="37"/>
      <c r="X120" s="37"/>
      <c r="Y120" s="37"/>
      <c r="Z120" s="37"/>
      <c r="AA120" s="37"/>
      <c r="AB120" s="37"/>
      <c r="AC120" s="37"/>
      <c r="AD120" s="37"/>
      <c r="AE120" s="37"/>
    </row>
    <row r="121" s="2" customFormat="1" ht="15.15" customHeight="1">
      <c r="A121" s="37"/>
      <c r="B121" s="38"/>
      <c r="C121" s="31" t="s">
        <v>27</v>
      </c>
      <c r="D121" s="39"/>
      <c r="E121" s="39"/>
      <c r="F121" s="26" t="str">
        <f>IF(E18="","",E18)</f>
        <v>Vyplň údaj</v>
      </c>
      <c r="G121" s="39"/>
      <c r="H121" s="39"/>
      <c r="I121" s="146" t="s">
        <v>31</v>
      </c>
      <c r="J121" s="35" t="str">
        <f>E24</f>
        <v xml:space="preserve"> </v>
      </c>
      <c r="K121" s="39"/>
      <c r="L121" s="62"/>
      <c r="S121" s="37"/>
      <c r="T121" s="37"/>
      <c r="U121" s="37"/>
      <c r="V121" s="37"/>
      <c r="W121" s="37"/>
      <c r="X121" s="37"/>
      <c r="Y121" s="37"/>
      <c r="Z121" s="37"/>
      <c r="AA121" s="37"/>
      <c r="AB121" s="37"/>
      <c r="AC121" s="37"/>
      <c r="AD121" s="37"/>
      <c r="AE121" s="37"/>
    </row>
    <row r="122" s="2" customFormat="1" ht="10.32" customHeight="1">
      <c r="A122" s="37"/>
      <c r="B122" s="38"/>
      <c r="C122" s="39"/>
      <c r="D122" s="39"/>
      <c r="E122" s="39"/>
      <c r="F122" s="39"/>
      <c r="G122" s="39"/>
      <c r="H122" s="39"/>
      <c r="I122" s="143"/>
      <c r="J122" s="39"/>
      <c r="K122" s="39"/>
      <c r="L122" s="62"/>
      <c r="S122" s="37"/>
      <c r="T122" s="37"/>
      <c r="U122" s="37"/>
      <c r="V122" s="37"/>
      <c r="W122" s="37"/>
      <c r="X122" s="37"/>
      <c r="Y122" s="37"/>
      <c r="Z122" s="37"/>
      <c r="AA122" s="37"/>
      <c r="AB122" s="37"/>
      <c r="AC122" s="37"/>
      <c r="AD122" s="37"/>
      <c r="AE122" s="37"/>
    </row>
    <row r="123" s="11" customFormat="1" ht="29.28" customHeight="1">
      <c r="A123" s="206"/>
      <c r="B123" s="207"/>
      <c r="C123" s="208" t="s">
        <v>107</v>
      </c>
      <c r="D123" s="209" t="s">
        <v>58</v>
      </c>
      <c r="E123" s="209" t="s">
        <v>54</v>
      </c>
      <c r="F123" s="209" t="s">
        <v>55</v>
      </c>
      <c r="G123" s="209" t="s">
        <v>108</v>
      </c>
      <c r="H123" s="209" t="s">
        <v>109</v>
      </c>
      <c r="I123" s="210" t="s">
        <v>110</v>
      </c>
      <c r="J123" s="209" t="s">
        <v>95</v>
      </c>
      <c r="K123" s="211" t="s">
        <v>111</v>
      </c>
      <c r="L123" s="212"/>
      <c r="M123" s="99" t="s">
        <v>1</v>
      </c>
      <c r="N123" s="100" t="s">
        <v>37</v>
      </c>
      <c r="O123" s="100" t="s">
        <v>112</v>
      </c>
      <c r="P123" s="100" t="s">
        <v>113</v>
      </c>
      <c r="Q123" s="100" t="s">
        <v>114</v>
      </c>
      <c r="R123" s="100" t="s">
        <v>115</v>
      </c>
      <c r="S123" s="100" t="s">
        <v>116</v>
      </c>
      <c r="T123" s="101" t="s">
        <v>117</v>
      </c>
      <c r="U123" s="206"/>
      <c r="V123" s="206"/>
      <c r="W123" s="206"/>
      <c r="X123" s="206"/>
      <c r="Y123" s="206"/>
      <c r="Z123" s="206"/>
      <c r="AA123" s="206"/>
      <c r="AB123" s="206"/>
      <c r="AC123" s="206"/>
      <c r="AD123" s="206"/>
      <c r="AE123" s="206"/>
    </row>
    <row r="124" s="2" customFormat="1" ht="22.8" customHeight="1">
      <c r="A124" s="37"/>
      <c r="B124" s="38"/>
      <c r="C124" s="106" t="s">
        <v>118</v>
      </c>
      <c r="D124" s="39"/>
      <c r="E124" s="39"/>
      <c r="F124" s="39"/>
      <c r="G124" s="39"/>
      <c r="H124" s="39"/>
      <c r="I124" s="143"/>
      <c r="J124" s="213">
        <f>BK124</f>
        <v>0</v>
      </c>
      <c r="K124" s="39"/>
      <c r="L124" s="43"/>
      <c r="M124" s="102"/>
      <c r="N124" s="214"/>
      <c r="O124" s="103"/>
      <c r="P124" s="215">
        <f>P125</f>
        <v>0</v>
      </c>
      <c r="Q124" s="103"/>
      <c r="R124" s="215">
        <f>R125</f>
        <v>567.05059099999994</v>
      </c>
      <c r="S124" s="103"/>
      <c r="T124" s="216">
        <f>T125</f>
        <v>62.1477</v>
      </c>
      <c r="U124" s="37"/>
      <c r="V124" s="37"/>
      <c r="W124" s="37"/>
      <c r="X124" s="37"/>
      <c r="Y124" s="37"/>
      <c r="Z124" s="37"/>
      <c r="AA124" s="37"/>
      <c r="AB124" s="37"/>
      <c r="AC124" s="37"/>
      <c r="AD124" s="37"/>
      <c r="AE124" s="37"/>
      <c r="AT124" s="16" t="s">
        <v>72</v>
      </c>
      <c r="AU124" s="16" t="s">
        <v>97</v>
      </c>
      <c r="BK124" s="217">
        <f>BK125</f>
        <v>0</v>
      </c>
    </row>
    <row r="125" s="12" customFormat="1" ht="25.92" customHeight="1">
      <c r="A125" s="12"/>
      <c r="B125" s="218"/>
      <c r="C125" s="219"/>
      <c r="D125" s="220" t="s">
        <v>72</v>
      </c>
      <c r="E125" s="221" t="s">
        <v>119</v>
      </c>
      <c r="F125" s="221" t="s">
        <v>120</v>
      </c>
      <c r="G125" s="219"/>
      <c r="H125" s="219"/>
      <c r="I125" s="222"/>
      <c r="J125" s="223">
        <f>BK125</f>
        <v>0</v>
      </c>
      <c r="K125" s="219"/>
      <c r="L125" s="224"/>
      <c r="M125" s="225"/>
      <c r="N125" s="226"/>
      <c r="O125" s="226"/>
      <c r="P125" s="227">
        <f>P126+P190+P197+P200+P226+P248+P261</f>
        <v>0</v>
      </c>
      <c r="Q125" s="226"/>
      <c r="R125" s="227">
        <f>R126+R190+R197+R200+R226+R248+R261</f>
        <v>567.05059099999994</v>
      </c>
      <c r="S125" s="226"/>
      <c r="T125" s="228">
        <f>T126+T190+T197+T200+T226+T248+T261</f>
        <v>62.1477</v>
      </c>
      <c r="U125" s="12"/>
      <c r="V125" s="12"/>
      <c r="W125" s="12"/>
      <c r="X125" s="12"/>
      <c r="Y125" s="12"/>
      <c r="Z125" s="12"/>
      <c r="AA125" s="12"/>
      <c r="AB125" s="12"/>
      <c r="AC125" s="12"/>
      <c r="AD125" s="12"/>
      <c r="AE125" s="12"/>
      <c r="AR125" s="229" t="s">
        <v>81</v>
      </c>
      <c r="AT125" s="230" t="s">
        <v>72</v>
      </c>
      <c r="AU125" s="230" t="s">
        <v>73</v>
      </c>
      <c r="AY125" s="229" t="s">
        <v>121</v>
      </c>
      <c r="BK125" s="231">
        <f>BK126+BK190+BK197+BK200+BK226+BK248+BK261</f>
        <v>0</v>
      </c>
    </row>
    <row r="126" s="12" customFormat="1" ht="22.8" customHeight="1">
      <c r="A126" s="12"/>
      <c r="B126" s="218"/>
      <c r="C126" s="219"/>
      <c r="D126" s="220" t="s">
        <v>72</v>
      </c>
      <c r="E126" s="232" t="s">
        <v>81</v>
      </c>
      <c r="F126" s="232" t="s">
        <v>122</v>
      </c>
      <c r="G126" s="219"/>
      <c r="H126" s="219"/>
      <c r="I126" s="222"/>
      <c r="J126" s="233">
        <f>BK126</f>
        <v>0</v>
      </c>
      <c r="K126" s="219"/>
      <c r="L126" s="224"/>
      <c r="M126" s="225"/>
      <c r="N126" s="226"/>
      <c r="O126" s="226"/>
      <c r="P126" s="227">
        <f>SUM(P127:P189)</f>
        <v>0</v>
      </c>
      <c r="Q126" s="226"/>
      <c r="R126" s="227">
        <f>SUM(R127:R189)</f>
        <v>88.925727000000009</v>
      </c>
      <c r="S126" s="226"/>
      <c r="T126" s="228">
        <f>SUM(T127:T189)</f>
        <v>62.1477</v>
      </c>
      <c r="U126" s="12"/>
      <c r="V126" s="12"/>
      <c r="W126" s="12"/>
      <c r="X126" s="12"/>
      <c r="Y126" s="12"/>
      <c r="Z126" s="12"/>
      <c r="AA126" s="12"/>
      <c r="AB126" s="12"/>
      <c r="AC126" s="12"/>
      <c r="AD126" s="12"/>
      <c r="AE126" s="12"/>
      <c r="AR126" s="229" t="s">
        <v>81</v>
      </c>
      <c r="AT126" s="230" t="s">
        <v>72</v>
      </c>
      <c r="AU126" s="230" t="s">
        <v>81</v>
      </c>
      <c r="AY126" s="229" t="s">
        <v>121</v>
      </c>
      <c r="BK126" s="231">
        <f>SUM(BK127:BK189)</f>
        <v>0</v>
      </c>
    </row>
    <row r="127" s="2" customFormat="1" ht="55.5" customHeight="1">
      <c r="A127" s="37"/>
      <c r="B127" s="38"/>
      <c r="C127" s="234" t="s">
        <v>81</v>
      </c>
      <c r="D127" s="234" t="s">
        <v>123</v>
      </c>
      <c r="E127" s="235" t="s">
        <v>124</v>
      </c>
      <c r="F127" s="236" t="s">
        <v>125</v>
      </c>
      <c r="G127" s="237" t="s">
        <v>126</v>
      </c>
      <c r="H127" s="238">
        <v>87</v>
      </c>
      <c r="I127" s="239"/>
      <c r="J127" s="240">
        <f>ROUND(I127*H127,2)</f>
        <v>0</v>
      </c>
      <c r="K127" s="236" t="s">
        <v>127</v>
      </c>
      <c r="L127" s="43"/>
      <c r="M127" s="241" t="s">
        <v>1</v>
      </c>
      <c r="N127" s="242" t="s">
        <v>38</v>
      </c>
      <c r="O127" s="90"/>
      <c r="P127" s="243">
        <f>O127*H127</f>
        <v>0</v>
      </c>
      <c r="Q127" s="243">
        <v>0</v>
      </c>
      <c r="R127" s="243">
        <f>Q127*H127</f>
        <v>0</v>
      </c>
      <c r="S127" s="243">
        <v>0.44</v>
      </c>
      <c r="T127" s="244">
        <f>S127*H127</f>
        <v>38.280000000000001</v>
      </c>
      <c r="U127" s="37"/>
      <c r="V127" s="37"/>
      <c r="W127" s="37"/>
      <c r="X127" s="37"/>
      <c r="Y127" s="37"/>
      <c r="Z127" s="37"/>
      <c r="AA127" s="37"/>
      <c r="AB127" s="37"/>
      <c r="AC127" s="37"/>
      <c r="AD127" s="37"/>
      <c r="AE127" s="37"/>
      <c r="AR127" s="245" t="s">
        <v>128</v>
      </c>
      <c r="AT127" s="245" t="s">
        <v>123</v>
      </c>
      <c r="AU127" s="245" t="s">
        <v>83</v>
      </c>
      <c r="AY127" s="16" t="s">
        <v>121</v>
      </c>
      <c r="BE127" s="246">
        <f>IF(N127="základní",J127,0)</f>
        <v>0</v>
      </c>
      <c r="BF127" s="246">
        <f>IF(N127="snížená",J127,0)</f>
        <v>0</v>
      </c>
      <c r="BG127" s="246">
        <f>IF(N127="zákl. přenesená",J127,0)</f>
        <v>0</v>
      </c>
      <c r="BH127" s="246">
        <f>IF(N127="sníž. přenesená",J127,0)</f>
        <v>0</v>
      </c>
      <c r="BI127" s="246">
        <f>IF(N127="nulová",J127,0)</f>
        <v>0</v>
      </c>
      <c r="BJ127" s="16" t="s">
        <v>81</v>
      </c>
      <c r="BK127" s="246">
        <f>ROUND(I127*H127,2)</f>
        <v>0</v>
      </c>
      <c r="BL127" s="16" t="s">
        <v>128</v>
      </c>
      <c r="BM127" s="245" t="s">
        <v>129</v>
      </c>
    </row>
    <row r="128" s="2" customFormat="1">
      <c r="A128" s="37"/>
      <c r="B128" s="38"/>
      <c r="C128" s="39"/>
      <c r="D128" s="247" t="s">
        <v>130</v>
      </c>
      <c r="E128" s="39"/>
      <c r="F128" s="248" t="s">
        <v>131</v>
      </c>
      <c r="G128" s="39"/>
      <c r="H128" s="39"/>
      <c r="I128" s="143"/>
      <c r="J128" s="39"/>
      <c r="K128" s="39"/>
      <c r="L128" s="43"/>
      <c r="M128" s="249"/>
      <c r="N128" s="250"/>
      <c r="O128" s="90"/>
      <c r="P128" s="90"/>
      <c r="Q128" s="90"/>
      <c r="R128" s="90"/>
      <c r="S128" s="90"/>
      <c r="T128" s="91"/>
      <c r="U128" s="37"/>
      <c r="V128" s="37"/>
      <c r="W128" s="37"/>
      <c r="X128" s="37"/>
      <c r="Y128" s="37"/>
      <c r="Z128" s="37"/>
      <c r="AA128" s="37"/>
      <c r="AB128" s="37"/>
      <c r="AC128" s="37"/>
      <c r="AD128" s="37"/>
      <c r="AE128" s="37"/>
      <c r="AT128" s="16" t="s">
        <v>130</v>
      </c>
      <c r="AU128" s="16" t="s">
        <v>83</v>
      </c>
    </row>
    <row r="129" s="13" customFormat="1">
      <c r="A129" s="13"/>
      <c r="B129" s="251"/>
      <c r="C129" s="252"/>
      <c r="D129" s="247" t="s">
        <v>132</v>
      </c>
      <c r="E129" s="253" t="s">
        <v>1</v>
      </c>
      <c r="F129" s="254" t="s">
        <v>133</v>
      </c>
      <c r="G129" s="252"/>
      <c r="H129" s="255">
        <v>87</v>
      </c>
      <c r="I129" s="256"/>
      <c r="J129" s="252"/>
      <c r="K129" s="252"/>
      <c r="L129" s="257"/>
      <c r="M129" s="258"/>
      <c r="N129" s="259"/>
      <c r="O129" s="259"/>
      <c r="P129" s="259"/>
      <c r="Q129" s="259"/>
      <c r="R129" s="259"/>
      <c r="S129" s="259"/>
      <c r="T129" s="260"/>
      <c r="U129" s="13"/>
      <c r="V129" s="13"/>
      <c r="W129" s="13"/>
      <c r="X129" s="13"/>
      <c r="Y129" s="13"/>
      <c r="Z129" s="13"/>
      <c r="AA129" s="13"/>
      <c r="AB129" s="13"/>
      <c r="AC129" s="13"/>
      <c r="AD129" s="13"/>
      <c r="AE129" s="13"/>
      <c r="AT129" s="261" t="s">
        <v>132</v>
      </c>
      <c r="AU129" s="261" t="s">
        <v>83</v>
      </c>
      <c r="AV129" s="13" t="s">
        <v>83</v>
      </c>
      <c r="AW129" s="13" t="s">
        <v>30</v>
      </c>
      <c r="AX129" s="13" t="s">
        <v>81</v>
      </c>
      <c r="AY129" s="261" t="s">
        <v>121</v>
      </c>
    </row>
    <row r="130" s="2" customFormat="1" ht="55.5" customHeight="1">
      <c r="A130" s="37"/>
      <c r="B130" s="38"/>
      <c r="C130" s="234" t="s">
        <v>83</v>
      </c>
      <c r="D130" s="234" t="s">
        <v>123</v>
      </c>
      <c r="E130" s="235" t="s">
        <v>134</v>
      </c>
      <c r="F130" s="236" t="s">
        <v>135</v>
      </c>
      <c r="G130" s="237" t="s">
        <v>126</v>
      </c>
      <c r="H130" s="238">
        <v>87</v>
      </c>
      <c r="I130" s="239"/>
      <c r="J130" s="240">
        <f>ROUND(I130*H130,2)</f>
        <v>0</v>
      </c>
      <c r="K130" s="236" t="s">
        <v>127</v>
      </c>
      <c r="L130" s="43"/>
      <c r="M130" s="241" t="s">
        <v>1</v>
      </c>
      <c r="N130" s="242" t="s">
        <v>38</v>
      </c>
      <c r="O130" s="90"/>
      <c r="P130" s="243">
        <f>O130*H130</f>
        <v>0</v>
      </c>
      <c r="Q130" s="243">
        <v>0</v>
      </c>
      <c r="R130" s="243">
        <f>Q130*H130</f>
        <v>0</v>
      </c>
      <c r="S130" s="243">
        <v>0.22</v>
      </c>
      <c r="T130" s="244">
        <f>S130*H130</f>
        <v>19.140000000000001</v>
      </c>
      <c r="U130" s="37"/>
      <c r="V130" s="37"/>
      <c r="W130" s="37"/>
      <c r="X130" s="37"/>
      <c r="Y130" s="37"/>
      <c r="Z130" s="37"/>
      <c r="AA130" s="37"/>
      <c r="AB130" s="37"/>
      <c r="AC130" s="37"/>
      <c r="AD130" s="37"/>
      <c r="AE130" s="37"/>
      <c r="AR130" s="245" t="s">
        <v>128</v>
      </c>
      <c r="AT130" s="245" t="s">
        <v>123</v>
      </c>
      <c r="AU130" s="245" t="s">
        <v>83</v>
      </c>
      <c r="AY130" s="16" t="s">
        <v>121</v>
      </c>
      <c r="BE130" s="246">
        <f>IF(N130="základní",J130,0)</f>
        <v>0</v>
      </c>
      <c r="BF130" s="246">
        <f>IF(N130="snížená",J130,0)</f>
        <v>0</v>
      </c>
      <c r="BG130" s="246">
        <f>IF(N130="zákl. přenesená",J130,0)</f>
        <v>0</v>
      </c>
      <c r="BH130" s="246">
        <f>IF(N130="sníž. přenesená",J130,0)</f>
        <v>0</v>
      </c>
      <c r="BI130" s="246">
        <f>IF(N130="nulová",J130,0)</f>
        <v>0</v>
      </c>
      <c r="BJ130" s="16" t="s">
        <v>81</v>
      </c>
      <c r="BK130" s="246">
        <f>ROUND(I130*H130,2)</f>
        <v>0</v>
      </c>
      <c r="BL130" s="16" t="s">
        <v>128</v>
      </c>
      <c r="BM130" s="245" t="s">
        <v>136</v>
      </c>
    </row>
    <row r="131" s="2" customFormat="1">
      <c r="A131" s="37"/>
      <c r="B131" s="38"/>
      <c r="C131" s="39"/>
      <c r="D131" s="247" t="s">
        <v>130</v>
      </c>
      <c r="E131" s="39"/>
      <c r="F131" s="248" t="s">
        <v>131</v>
      </c>
      <c r="G131" s="39"/>
      <c r="H131" s="39"/>
      <c r="I131" s="143"/>
      <c r="J131" s="39"/>
      <c r="K131" s="39"/>
      <c r="L131" s="43"/>
      <c r="M131" s="249"/>
      <c r="N131" s="250"/>
      <c r="O131" s="90"/>
      <c r="P131" s="90"/>
      <c r="Q131" s="90"/>
      <c r="R131" s="90"/>
      <c r="S131" s="90"/>
      <c r="T131" s="91"/>
      <c r="U131" s="37"/>
      <c r="V131" s="37"/>
      <c r="W131" s="37"/>
      <c r="X131" s="37"/>
      <c r="Y131" s="37"/>
      <c r="Z131" s="37"/>
      <c r="AA131" s="37"/>
      <c r="AB131" s="37"/>
      <c r="AC131" s="37"/>
      <c r="AD131" s="37"/>
      <c r="AE131" s="37"/>
      <c r="AT131" s="16" t="s">
        <v>130</v>
      </c>
      <c r="AU131" s="16" t="s">
        <v>83</v>
      </c>
    </row>
    <row r="132" s="13" customFormat="1">
      <c r="A132" s="13"/>
      <c r="B132" s="251"/>
      <c r="C132" s="252"/>
      <c r="D132" s="247" t="s">
        <v>132</v>
      </c>
      <c r="E132" s="253" t="s">
        <v>1</v>
      </c>
      <c r="F132" s="254" t="s">
        <v>133</v>
      </c>
      <c r="G132" s="252"/>
      <c r="H132" s="255">
        <v>87</v>
      </c>
      <c r="I132" s="256"/>
      <c r="J132" s="252"/>
      <c r="K132" s="252"/>
      <c r="L132" s="257"/>
      <c r="M132" s="258"/>
      <c r="N132" s="259"/>
      <c r="O132" s="259"/>
      <c r="P132" s="259"/>
      <c r="Q132" s="259"/>
      <c r="R132" s="259"/>
      <c r="S132" s="259"/>
      <c r="T132" s="260"/>
      <c r="U132" s="13"/>
      <c r="V132" s="13"/>
      <c r="W132" s="13"/>
      <c r="X132" s="13"/>
      <c r="Y132" s="13"/>
      <c r="Z132" s="13"/>
      <c r="AA132" s="13"/>
      <c r="AB132" s="13"/>
      <c r="AC132" s="13"/>
      <c r="AD132" s="13"/>
      <c r="AE132" s="13"/>
      <c r="AT132" s="261" t="s">
        <v>132</v>
      </c>
      <c r="AU132" s="261" t="s">
        <v>83</v>
      </c>
      <c r="AV132" s="13" t="s">
        <v>83</v>
      </c>
      <c r="AW132" s="13" t="s">
        <v>30</v>
      </c>
      <c r="AX132" s="13" t="s">
        <v>81</v>
      </c>
      <c r="AY132" s="261" t="s">
        <v>121</v>
      </c>
    </row>
    <row r="133" s="2" customFormat="1" ht="33" customHeight="1">
      <c r="A133" s="37"/>
      <c r="B133" s="38"/>
      <c r="C133" s="234" t="s">
        <v>137</v>
      </c>
      <c r="D133" s="234" t="s">
        <v>123</v>
      </c>
      <c r="E133" s="235" t="s">
        <v>138</v>
      </c>
      <c r="F133" s="236" t="s">
        <v>139</v>
      </c>
      <c r="G133" s="237" t="s">
        <v>126</v>
      </c>
      <c r="H133" s="238">
        <v>45.899999999999999</v>
      </c>
      <c r="I133" s="239"/>
      <c r="J133" s="240">
        <f>ROUND(I133*H133,2)</f>
        <v>0</v>
      </c>
      <c r="K133" s="236" t="s">
        <v>127</v>
      </c>
      <c r="L133" s="43"/>
      <c r="M133" s="241" t="s">
        <v>1</v>
      </c>
      <c r="N133" s="242" t="s">
        <v>38</v>
      </c>
      <c r="O133" s="90"/>
      <c r="P133" s="243">
        <f>O133*H133</f>
        <v>0</v>
      </c>
      <c r="Q133" s="243">
        <v>3.0000000000000001E-05</v>
      </c>
      <c r="R133" s="243">
        <f>Q133*H133</f>
        <v>0.001377</v>
      </c>
      <c r="S133" s="243">
        <v>0.10299999999999999</v>
      </c>
      <c r="T133" s="244">
        <f>S133*H133</f>
        <v>4.7276999999999996</v>
      </c>
      <c r="U133" s="37"/>
      <c r="V133" s="37"/>
      <c r="W133" s="37"/>
      <c r="X133" s="37"/>
      <c r="Y133" s="37"/>
      <c r="Z133" s="37"/>
      <c r="AA133" s="37"/>
      <c r="AB133" s="37"/>
      <c r="AC133" s="37"/>
      <c r="AD133" s="37"/>
      <c r="AE133" s="37"/>
      <c r="AR133" s="245" t="s">
        <v>128</v>
      </c>
      <c r="AT133" s="245" t="s">
        <v>123</v>
      </c>
      <c r="AU133" s="245" t="s">
        <v>83</v>
      </c>
      <c r="AY133" s="16" t="s">
        <v>121</v>
      </c>
      <c r="BE133" s="246">
        <f>IF(N133="základní",J133,0)</f>
        <v>0</v>
      </c>
      <c r="BF133" s="246">
        <f>IF(N133="snížená",J133,0)</f>
        <v>0</v>
      </c>
      <c r="BG133" s="246">
        <f>IF(N133="zákl. přenesená",J133,0)</f>
        <v>0</v>
      </c>
      <c r="BH133" s="246">
        <f>IF(N133="sníž. přenesená",J133,0)</f>
        <v>0</v>
      </c>
      <c r="BI133" s="246">
        <f>IF(N133="nulová",J133,0)</f>
        <v>0</v>
      </c>
      <c r="BJ133" s="16" t="s">
        <v>81</v>
      </c>
      <c r="BK133" s="246">
        <f>ROUND(I133*H133,2)</f>
        <v>0</v>
      </c>
      <c r="BL133" s="16" t="s">
        <v>128</v>
      </c>
      <c r="BM133" s="245" t="s">
        <v>140</v>
      </c>
    </row>
    <row r="134" s="2" customFormat="1">
      <c r="A134" s="37"/>
      <c r="B134" s="38"/>
      <c r="C134" s="39"/>
      <c r="D134" s="247" t="s">
        <v>130</v>
      </c>
      <c r="E134" s="39"/>
      <c r="F134" s="248" t="s">
        <v>141</v>
      </c>
      <c r="G134" s="39"/>
      <c r="H134" s="39"/>
      <c r="I134" s="143"/>
      <c r="J134" s="39"/>
      <c r="K134" s="39"/>
      <c r="L134" s="43"/>
      <c r="M134" s="249"/>
      <c r="N134" s="250"/>
      <c r="O134" s="90"/>
      <c r="P134" s="90"/>
      <c r="Q134" s="90"/>
      <c r="R134" s="90"/>
      <c r="S134" s="90"/>
      <c r="T134" s="91"/>
      <c r="U134" s="37"/>
      <c r="V134" s="37"/>
      <c r="W134" s="37"/>
      <c r="X134" s="37"/>
      <c r="Y134" s="37"/>
      <c r="Z134" s="37"/>
      <c r="AA134" s="37"/>
      <c r="AB134" s="37"/>
      <c r="AC134" s="37"/>
      <c r="AD134" s="37"/>
      <c r="AE134" s="37"/>
      <c r="AT134" s="16" t="s">
        <v>130</v>
      </c>
      <c r="AU134" s="16" t="s">
        <v>83</v>
      </c>
    </row>
    <row r="135" s="13" customFormat="1">
      <c r="A135" s="13"/>
      <c r="B135" s="251"/>
      <c r="C135" s="252"/>
      <c r="D135" s="247" t="s">
        <v>132</v>
      </c>
      <c r="E135" s="253" t="s">
        <v>1</v>
      </c>
      <c r="F135" s="254" t="s">
        <v>142</v>
      </c>
      <c r="G135" s="252"/>
      <c r="H135" s="255">
        <v>45.899999999999999</v>
      </c>
      <c r="I135" s="256"/>
      <c r="J135" s="252"/>
      <c r="K135" s="252"/>
      <c r="L135" s="257"/>
      <c r="M135" s="258"/>
      <c r="N135" s="259"/>
      <c r="O135" s="259"/>
      <c r="P135" s="259"/>
      <c r="Q135" s="259"/>
      <c r="R135" s="259"/>
      <c r="S135" s="259"/>
      <c r="T135" s="260"/>
      <c r="U135" s="13"/>
      <c r="V135" s="13"/>
      <c r="W135" s="13"/>
      <c r="X135" s="13"/>
      <c r="Y135" s="13"/>
      <c r="Z135" s="13"/>
      <c r="AA135" s="13"/>
      <c r="AB135" s="13"/>
      <c r="AC135" s="13"/>
      <c r="AD135" s="13"/>
      <c r="AE135" s="13"/>
      <c r="AT135" s="261" t="s">
        <v>132</v>
      </c>
      <c r="AU135" s="261" t="s">
        <v>83</v>
      </c>
      <c r="AV135" s="13" t="s">
        <v>83</v>
      </c>
      <c r="AW135" s="13" t="s">
        <v>30</v>
      </c>
      <c r="AX135" s="13" t="s">
        <v>81</v>
      </c>
      <c r="AY135" s="261" t="s">
        <v>121</v>
      </c>
    </row>
    <row r="136" s="2" customFormat="1" ht="21.75" customHeight="1">
      <c r="A136" s="37"/>
      <c r="B136" s="38"/>
      <c r="C136" s="234" t="s">
        <v>128</v>
      </c>
      <c r="D136" s="234" t="s">
        <v>123</v>
      </c>
      <c r="E136" s="235" t="s">
        <v>143</v>
      </c>
      <c r="F136" s="236" t="s">
        <v>144</v>
      </c>
      <c r="G136" s="237" t="s">
        <v>126</v>
      </c>
      <c r="H136" s="238">
        <v>827.39999999999998</v>
      </c>
      <c r="I136" s="239"/>
      <c r="J136" s="240">
        <f>ROUND(I136*H136,2)</f>
        <v>0</v>
      </c>
      <c r="K136" s="236" t="s">
        <v>127</v>
      </c>
      <c r="L136" s="43"/>
      <c r="M136" s="241" t="s">
        <v>1</v>
      </c>
      <c r="N136" s="242" t="s">
        <v>38</v>
      </c>
      <c r="O136" s="90"/>
      <c r="P136" s="243">
        <f>O136*H136</f>
        <v>0</v>
      </c>
      <c r="Q136" s="243">
        <v>0</v>
      </c>
      <c r="R136" s="243">
        <f>Q136*H136</f>
        <v>0</v>
      </c>
      <c r="S136" s="243">
        <v>0</v>
      </c>
      <c r="T136" s="244">
        <f>S136*H136</f>
        <v>0</v>
      </c>
      <c r="U136" s="37"/>
      <c r="V136" s="37"/>
      <c r="W136" s="37"/>
      <c r="X136" s="37"/>
      <c r="Y136" s="37"/>
      <c r="Z136" s="37"/>
      <c r="AA136" s="37"/>
      <c r="AB136" s="37"/>
      <c r="AC136" s="37"/>
      <c r="AD136" s="37"/>
      <c r="AE136" s="37"/>
      <c r="AR136" s="245" t="s">
        <v>128</v>
      </c>
      <c r="AT136" s="245" t="s">
        <v>123</v>
      </c>
      <c r="AU136" s="245" t="s">
        <v>83</v>
      </c>
      <c r="AY136" s="16" t="s">
        <v>121</v>
      </c>
      <c r="BE136" s="246">
        <f>IF(N136="základní",J136,0)</f>
        <v>0</v>
      </c>
      <c r="BF136" s="246">
        <f>IF(N136="snížená",J136,0)</f>
        <v>0</v>
      </c>
      <c r="BG136" s="246">
        <f>IF(N136="zákl. přenesená",J136,0)</f>
        <v>0</v>
      </c>
      <c r="BH136" s="246">
        <f>IF(N136="sníž. přenesená",J136,0)</f>
        <v>0</v>
      </c>
      <c r="BI136" s="246">
        <f>IF(N136="nulová",J136,0)</f>
        <v>0</v>
      </c>
      <c r="BJ136" s="16" t="s">
        <v>81</v>
      </c>
      <c r="BK136" s="246">
        <f>ROUND(I136*H136,2)</f>
        <v>0</v>
      </c>
      <c r="BL136" s="16" t="s">
        <v>128</v>
      </c>
      <c r="BM136" s="245" t="s">
        <v>145</v>
      </c>
    </row>
    <row r="137" s="2" customFormat="1">
      <c r="A137" s="37"/>
      <c r="B137" s="38"/>
      <c r="C137" s="39"/>
      <c r="D137" s="247" t="s">
        <v>130</v>
      </c>
      <c r="E137" s="39"/>
      <c r="F137" s="248" t="s">
        <v>146</v>
      </c>
      <c r="G137" s="39"/>
      <c r="H137" s="39"/>
      <c r="I137" s="143"/>
      <c r="J137" s="39"/>
      <c r="K137" s="39"/>
      <c r="L137" s="43"/>
      <c r="M137" s="249"/>
      <c r="N137" s="250"/>
      <c r="O137" s="90"/>
      <c r="P137" s="90"/>
      <c r="Q137" s="90"/>
      <c r="R137" s="90"/>
      <c r="S137" s="90"/>
      <c r="T137" s="91"/>
      <c r="U137" s="37"/>
      <c r="V137" s="37"/>
      <c r="W137" s="37"/>
      <c r="X137" s="37"/>
      <c r="Y137" s="37"/>
      <c r="Z137" s="37"/>
      <c r="AA137" s="37"/>
      <c r="AB137" s="37"/>
      <c r="AC137" s="37"/>
      <c r="AD137" s="37"/>
      <c r="AE137" s="37"/>
      <c r="AT137" s="16" t="s">
        <v>130</v>
      </c>
      <c r="AU137" s="16" t="s">
        <v>83</v>
      </c>
    </row>
    <row r="138" s="13" customFormat="1">
      <c r="A138" s="13"/>
      <c r="B138" s="251"/>
      <c r="C138" s="252"/>
      <c r="D138" s="247" t="s">
        <v>132</v>
      </c>
      <c r="E138" s="253" t="s">
        <v>1</v>
      </c>
      <c r="F138" s="254" t="s">
        <v>147</v>
      </c>
      <c r="G138" s="252"/>
      <c r="H138" s="255">
        <v>827.39999999999998</v>
      </c>
      <c r="I138" s="256"/>
      <c r="J138" s="252"/>
      <c r="K138" s="252"/>
      <c r="L138" s="257"/>
      <c r="M138" s="258"/>
      <c r="N138" s="259"/>
      <c r="O138" s="259"/>
      <c r="P138" s="259"/>
      <c r="Q138" s="259"/>
      <c r="R138" s="259"/>
      <c r="S138" s="259"/>
      <c r="T138" s="260"/>
      <c r="U138" s="13"/>
      <c r="V138" s="13"/>
      <c r="W138" s="13"/>
      <c r="X138" s="13"/>
      <c r="Y138" s="13"/>
      <c r="Z138" s="13"/>
      <c r="AA138" s="13"/>
      <c r="AB138" s="13"/>
      <c r="AC138" s="13"/>
      <c r="AD138" s="13"/>
      <c r="AE138" s="13"/>
      <c r="AT138" s="261" t="s">
        <v>132</v>
      </c>
      <c r="AU138" s="261" t="s">
        <v>83</v>
      </c>
      <c r="AV138" s="13" t="s">
        <v>83</v>
      </c>
      <c r="AW138" s="13" t="s">
        <v>30</v>
      </c>
      <c r="AX138" s="13" t="s">
        <v>81</v>
      </c>
      <c r="AY138" s="261" t="s">
        <v>121</v>
      </c>
    </row>
    <row r="139" s="2" customFormat="1" ht="33" customHeight="1">
      <c r="A139" s="37"/>
      <c r="B139" s="38"/>
      <c r="C139" s="234" t="s">
        <v>148</v>
      </c>
      <c r="D139" s="234" t="s">
        <v>123</v>
      </c>
      <c r="E139" s="235" t="s">
        <v>149</v>
      </c>
      <c r="F139" s="236" t="s">
        <v>150</v>
      </c>
      <c r="G139" s="237" t="s">
        <v>151</v>
      </c>
      <c r="H139" s="238">
        <v>200.28999999999999</v>
      </c>
      <c r="I139" s="239"/>
      <c r="J139" s="240">
        <f>ROUND(I139*H139,2)</f>
        <v>0</v>
      </c>
      <c r="K139" s="236" t="s">
        <v>127</v>
      </c>
      <c r="L139" s="43"/>
      <c r="M139" s="241" t="s">
        <v>1</v>
      </c>
      <c r="N139" s="242" t="s">
        <v>38</v>
      </c>
      <c r="O139" s="90"/>
      <c r="P139" s="243">
        <f>O139*H139</f>
        <v>0</v>
      </c>
      <c r="Q139" s="243">
        <v>0</v>
      </c>
      <c r="R139" s="243">
        <f>Q139*H139</f>
        <v>0</v>
      </c>
      <c r="S139" s="243">
        <v>0</v>
      </c>
      <c r="T139" s="244">
        <f>S139*H139</f>
        <v>0</v>
      </c>
      <c r="U139" s="37"/>
      <c r="V139" s="37"/>
      <c r="W139" s="37"/>
      <c r="X139" s="37"/>
      <c r="Y139" s="37"/>
      <c r="Z139" s="37"/>
      <c r="AA139" s="37"/>
      <c r="AB139" s="37"/>
      <c r="AC139" s="37"/>
      <c r="AD139" s="37"/>
      <c r="AE139" s="37"/>
      <c r="AR139" s="245" t="s">
        <v>128</v>
      </c>
      <c r="AT139" s="245" t="s">
        <v>123</v>
      </c>
      <c r="AU139" s="245" t="s">
        <v>83</v>
      </c>
      <c r="AY139" s="16" t="s">
        <v>121</v>
      </c>
      <c r="BE139" s="246">
        <f>IF(N139="základní",J139,0)</f>
        <v>0</v>
      </c>
      <c r="BF139" s="246">
        <f>IF(N139="snížená",J139,0)</f>
        <v>0</v>
      </c>
      <c r="BG139" s="246">
        <f>IF(N139="zákl. přenesená",J139,0)</f>
        <v>0</v>
      </c>
      <c r="BH139" s="246">
        <f>IF(N139="sníž. přenesená",J139,0)</f>
        <v>0</v>
      </c>
      <c r="BI139" s="246">
        <f>IF(N139="nulová",J139,0)</f>
        <v>0</v>
      </c>
      <c r="BJ139" s="16" t="s">
        <v>81</v>
      </c>
      <c r="BK139" s="246">
        <f>ROUND(I139*H139,2)</f>
        <v>0</v>
      </c>
      <c r="BL139" s="16" t="s">
        <v>128</v>
      </c>
      <c r="BM139" s="245" t="s">
        <v>152</v>
      </c>
    </row>
    <row r="140" s="2" customFormat="1">
      <c r="A140" s="37"/>
      <c r="B140" s="38"/>
      <c r="C140" s="39"/>
      <c r="D140" s="247" t="s">
        <v>130</v>
      </c>
      <c r="E140" s="39"/>
      <c r="F140" s="248" t="s">
        <v>153</v>
      </c>
      <c r="G140" s="39"/>
      <c r="H140" s="39"/>
      <c r="I140" s="143"/>
      <c r="J140" s="39"/>
      <c r="K140" s="39"/>
      <c r="L140" s="43"/>
      <c r="M140" s="249"/>
      <c r="N140" s="250"/>
      <c r="O140" s="90"/>
      <c r="P140" s="90"/>
      <c r="Q140" s="90"/>
      <c r="R140" s="90"/>
      <c r="S140" s="90"/>
      <c r="T140" s="91"/>
      <c r="U140" s="37"/>
      <c r="V140" s="37"/>
      <c r="W140" s="37"/>
      <c r="X140" s="37"/>
      <c r="Y140" s="37"/>
      <c r="Z140" s="37"/>
      <c r="AA140" s="37"/>
      <c r="AB140" s="37"/>
      <c r="AC140" s="37"/>
      <c r="AD140" s="37"/>
      <c r="AE140" s="37"/>
      <c r="AT140" s="16" t="s">
        <v>130</v>
      </c>
      <c r="AU140" s="16" t="s">
        <v>83</v>
      </c>
    </row>
    <row r="141" s="13" customFormat="1">
      <c r="A141" s="13"/>
      <c r="B141" s="251"/>
      <c r="C141" s="252"/>
      <c r="D141" s="247" t="s">
        <v>132</v>
      </c>
      <c r="E141" s="253" t="s">
        <v>1</v>
      </c>
      <c r="F141" s="254" t="s">
        <v>154</v>
      </c>
      <c r="G141" s="252"/>
      <c r="H141" s="255">
        <v>136.08000000000001</v>
      </c>
      <c r="I141" s="256"/>
      <c r="J141" s="252"/>
      <c r="K141" s="252"/>
      <c r="L141" s="257"/>
      <c r="M141" s="258"/>
      <c r="N141" s="259"/>
      <c r="O141" s="259"/>
      <c r="P141" s="259"/>
      <c r="Q141" s="259"/>
      <c r="R141" s="259"/>
      <c r="S141" s="259"/>
      <c r="T141" s="260"/>
      <c r="U141" s="13"/>
      <c r="V141" s="13"/>
      <c r="W141" s="13"/>
      <c r="X141" s="13"/>
      <c r="Y141" s="13"/>
      <c r="Z141" s="13"/>
      <c r="AA141" s="13"/>
      <c r="AB141" s="13"/>
      <c r="AC141" s="13"/>
      <c r="AD141" s="13"/>
      <c r="AE141" s="13"/>
      <c r="AT141" s="261" t="s">
        <v>132</v>
      </c>
      <c r="AU141" s="261" t="s">
        <v>83</v>
      </c>
      <c r="AV141" s="13" t="s">
        <v>83</v>
      </c>
      <c r="AW141" s="13" t="s">
        <v>30</v>
      </c>
      <c r="AX141" s="13" t="s">
        <v>73</v>
      </c>
      <c r="AY141" s="261" t="s">
        <v>121</v>
      </c>
    </row>
    <row r="142" s="13" customFormat="1">
      <c r="A142" s="13"/>
      <c r="B142" s="251"/>
      <c r="C142" s="252"/>
      <c r="D142" s="247" t="s">
        <v>132</v>
      </c>
      <c r="E142" s="253" t="s">
        <v>1</v>
      </c>
      <c r="F142" s="254" t="s">
        <v>155</v>
      </c>
      <c r="G142" s="252"/>
      <c r="H142" s="255">
        <v>7.2800000000000002</v>
      </c>
      <c r="I142" s="256"/>
      <c r="J142" s="252"/>
      <c r="K142" s="252"/>
      <c r="L142" s="257"/>
      <c r="M142" s="258"/>
      <c r="N142" s="259"/>
      <c r="O142" s="259"/>
      <c r="P142" s="259"/>
      <c r="Q142" s="259"/>
      <c r="R142" s="259"/>
      <c r="S142" s="259"/>
      <c r="T142" s="260"/>
      <c r="U142" s="13"/>
      <c r="V142" s="13"/>
      <c r="W142" s="13"/>
      <c r="X142" s="13"/>
      <c r="Y142" s="13"/>
      <c r="Z142" s="13"/>
      <c r="AA142" s="13"/>
      <c r="AB142" s="13"/>
      <c r="AC142" s="13"/>
      <c r="AD142" s="13"/>
      <c r="AE142" s="13"/>
      <c r="AT142" s="261" t="s">
        <v>132</v>
      </c>
      <c r="AU142" s="261" t="s">
        <v>83</v>
      </c>
      <c r="AV142" s="13" t="s">
        <v>83</v>
      </c>
      <c r="AW142" s="13" t="s">
        <v>30</v>
      </c>
      <c r="AX142" s="13" t="s">
        <v>73</v>
      </c>
      <c r="AY142" s="261" t="s">
        <v>121</v>
      </c>
    </row>
    <row r="143" s="13" customFormat="1">
      <c r="A143" s="13"/>
      <c r="B143" s="251"/>
      <c r="C143" s="252"/>
      <c r="D143" s="247" t="s">
        <v>132</v>
      </c>
      <c r="E143" s="253" t="s">
        <v>1</v>
      </c>
      <c r="F143" s="254" t="s">
        <v>156</v>
      </c>
      <c r="G143" s="252"/>
      <c r="H143" s="255">
        <v>35.880000000000003</v>
      </c>
      <c r="I143" s="256"/>
      <c r="J143" s="252"/>
      <c r="K143" s="252"/>
      <c r="L143" s="257"/>
      <c r="M143" s="258"/>
      <c r="N143" s="259"/>
      <c r="O143" s="259"/>
      <c r="P143" s="259"/>
      <c r="Q143" s="259"/>
      <c r="R143" s="259"/>
      <c r="S143" s="259"/>
      <c r="T143" s="260"/>
      <c r="U143" s="13"/>
      <c r="V143" s="13"/>
      <c r="W143" s="13"/>
      <c r="X143" s="13"/>
      <c r="Y143" s="13"/>
      <c r="Z143" s="13"/>
      <c r="AA143" s="13"/>
      <c r="AB143" s="13"/>
      <c r="AC143" s="13"/>
      <c r="AD143" s="13"/>
      <c r="AE143" s="13"/>
      <c r="AT143" s="261" t="s">
        <v>132</v>
      </c>
      <c r="AU143" s="261" t="s">
        <v>83</v>
      </c>
      <c r="AV143" s="13" t="s">
        <v>83</v>
      </c>
      <c r="AW143" s="13" t="s">
        <v>30</v>
      </c>
      <c r="AX143" s="13" t="s">
        <v>73</v>
      </c>
      <c r="AY143" s="261" t="s">
        <v>121</v>
      </c>
    </row>
    <row r="144" s="13" customFormat="1">
      <c r="A144" s="13"/>
      <c r="B144" s="251"/>
      <c r="C144" s="252"/>
      <c r="D144" s="247" t="s">
        <v>132</v>
      </c>
      <c r="E144" s="253" t="s">
        <v>1</v>
      </c>
      <c r="F144" s="254" t="s">
        <v>157</v>
      </c>
      <c r="G144" s="252"/>
      <c r="H144" s="255">
        <v>39</v>
      </c>
      <c r="I144" s="256"/>
      <c r="J144" s="252"/>
      <c r="K144" s="252"/>
      <c r="L144" s="257"/>
      <c r="M144" s="258"/>
      <c r="N144" s="259"/>
      <c r="O144" s="259"/>
      <c r="P144" s="259"/>
      <c r="Q144" s="259"/>
      <c r="R144" s="259"/>
      <c r="S144" s="259"/>
      <c r="T144" s="260"/>
      <c r="U144" s="13"/>
      <c r="V144" s="13"/>
      <c r="W144" s="13"/>
      <c r="X144" s="13"/>
      <c r="Y144" s="13"/>
      <c r="Z144" s="13"/>
      <c r="AA144" s="13"/>
      <c r="AB144" s="13"/>
      <c r="AC144" s="13"/>
      <c r="AD144" s="13"/>
      <c r="AE144" s="13"/>
      <c r="AT144" s="261" t="s">
        <v>132</v>
      </c>
      <c r="AU144" s="261" t="s">
        <v>83</v>
      </c>
      <c r="AV144" s="13" t="s">
        <v>83</v>
      </c>
      <c r="AW144" s="13" t="s">
        <v>30</v>
      </c>
      <c r="AX144" s="13" t="s">
        <v>73</v>
      </c>
      <c r="AY144" s="261" t="s">
        <v>121</v>
      </c>
    </row>
    <row r="145" s="13" customFormat="1">
      <c r="A145" s="13"/>
      <c r="B145" s="251"/>
      <c r="C145" s="252"/>
      <c r="D145" s="247" t="s">
        <v>132</v>
      </c>
      <c r="E145" s="253" t="s">
        <v>1</v>
      </c>
      <c r="F145" s="254" t="s">
        <v>158</v>
      </c>
      <c r="G145" s="252"/>
      <c r="H145" s="255">
        <v>16.850000000000001</v>
      </c>
      <c r="I145" s="256"/>
      <c r="J145" s="252"/>
      <c r="K145" s="252"/>
      <c r="L145" s="257"/>
      <c r="M145" s="258"/>
      <c r="N145" s="259"/>
      <c r="O145" s="259"/>
      <c r="P145" s="259"/>
      <c r="Q145" s="259"/>
      <c r="R145" s="259"/>
      <c r="S145" s="259"/>
      <c r="T145" s="260"/>
      <c r="U145" s="13"/>
      <c r="V145" s="13"/>
      <c r="W145" s="13"/>
      <c r="X145" s="13"/>
      <c r="Y145" s="13"/>
      <c r="Z145" s="13"/>
      <c r="AA145" s="13"/>
      <c r="AB145" s="13"/>
      <c r="AC145" s="13"/>
      <c r="AD145" s="13"/>
      <c r="AE145" s="13"/>
      <c r="AT145" s="261" t="s">
        <v>132</v>
      </c>
      <c r="AU145" s="261" t="s">
        <v>83</v>
      </c>
      <c r="AV145" s="13" t="s">
        <v>83</v>
      </c>
      <c r="AW145" s="13" t="s">
        <v>30</v>
      </c>
      <c r="AX145" s="13" t="s">
        <v>73</v>
      </c>
      <c r="AY145" s="261" t="s">
        <v>121</v>
      </c>
    </row>
    <row r="146" s="13" customFormat="1">
      <c r="A146" s="13"/>
      <c r="B146" s="251"/>
      <c r="C146" s="252"/>
      <c r="D146" s="247" t="s">
        <v>132</v>
      </c>
      <c r="E146" s="253" t="s">
        <v>1</v>
      </c>
      <c r="F146" s="254" t="s">
        <v>159</v>
      </c>
      <c r="G146" s="252"/>
      <c r="H146" s="255">
        <v>-34.799999999999997</v>
      </c>
      <c r="I146" s="256"/>
      <c r="J146" s="252"/>
      <c r="K146" s="252"/>
      <c r="L146" s="257"/>
      <c r="M146" s="258"/>
      <c r="N146" s="259"/>
      <c r="O146" s="259"/>
      <c r="P146" s="259"/>
      <c r="Q146" s="259"/>
      <c r="R146" s="259"/>
      <c r="S146" s="259"/>
      <c r="T146" s="260"/>
      <c r="U146" s="13"/>
      <c r="V146" s="13"/>
      <c r="W146" s="13"/>
      <c r="X146" s="13"/>
      <c r="Y146" s="13"/>
      <c r="Z146" s="13"/>
      <c r="AA146" s="13"/>
      <c r="AB146" s="13"/>
      <c r="AC146" s="13"/>
      <c r="AD146" s="13"/>
      <c r="AE146" s="13"/>
      <c r="AT146" s="261" t="s">
        <v>132</v>
      </c>
      <c r="AU146" s="261" t="s">
        <v>83</v>
      </c>
      <c r="AV146" s="13" t="s">
        <v>83</v>
      </c>
      <c r="AW146" s="13" t="s">
        <v>30</v>
      </c>
      <c r="AX146" s="13" t="s">
        <v>73</v>
      </c>
      <c r="AY146" s="261" t="s">
        <v>121</v>
      </c>
    </row>
    <row r="147" s="14" customFormat="1">
      <c r="A147" s="14"/>
      <c r="B147" s="262"/>
      <c r="C147" s="263"/>
      <c r="D147" s="247" t="s">
        <v>132</v>
      </c>
      <c r="E147" s="264" t="s">
        <v>1</v>
      </c>
      <c r="F147" s="265" t="s">
        <v>160</v>
      </c>
      <c r="G147" s="263"/>
      <c r="H147" s="266">
        <v>200.29000000000002</v>
      </c>
      <c r="I147" s="267"/>
      <c r="J147" s="263"/>
      <c r="K147" s="263"/>
      <c r="L147" s="268"/>
      <c r="M147" s="269"/>
      <c r="N147" s="270"/>
      <c r="O147" s="270"/>
      <c r="P147" s="270"/>
      <c r="Q147" s="270"/>
      <c r="R147" s="270"/>
      <c r="S147" s="270"/>
      <c r="T147" s="271"/>
      <c r="U147" s="14"/>
      <c r="V147" s="14"/>
      <c r="W147" s="14"/>
      <c r="X147" s="14"/>
      <c r="Y147" s="14"/>
      <c r="Z147" s="14"/>
      <c r="AA147" s="14"/>
      <c r="AB147" s="14"/>
      <c r="AC147" s="14"/>
      <c r="AD147" s="14"/>
      <c r="AE147" s="14"/>
      <c r="AT147" s="272" t="s">
        <v>132</v>
      </c>
      <c r="AU147" s="272" t="s">
        <v>83</v>
      </c>
      <c r="AV147" s="14" t="s">
        <v>128</v>
      </c>
      <c r="AW147" s="14" t="s">
        <v>30</v>
      </c>
      <c r="AX147" s="14" t="s">
        <v>81</v>
      </c>
      <c r="AY147" s="272" t="s">
        <v>121</v>
      </c>
    </row>
    <row r="148" s="2" customFormat="1" ht="44.25" customHeight="1">
      <c r="A148" s="37"/>
      <c r="B148" s="38"/>
      <c r="C148" s="234" t="s">
        <v>161</v>
      </c>
      <c r="D148" s="234" t="s">
        <v>123</v>
      </c>
      <c r="E148" s="235" t="s">
        <v>162</v>
      </c>
      <c r="F148" s="236" t="s">
        <v>163</v>
      </c>
      <c r="G148" s="237" t="s">
        <v>151</v>
      </c>
      <c r="H148" s="238">
        <v>16.800000000000001</v>
      </c>
      <c r="I148" s="239"/>
      <c r="J148" s="240">
        <f>ROUND(I148*H148,2)</f>
        <v>0</v>
      </c>
      <c r="K148" s="236" t="s">
        <v>127</v>
      </c>
      <c r="L148" s="43"/>
      <c r="M148" s="241" t="s">
        <v>1</v>
      </c>
      <c r="N148" s="242" t="s">
        <v>38</v>
      </c>
      <c r="O148" s="90"/>
      <c r="P148" s="243">
        <f>O148*H148</f>
        <v>0</v>
      </c>
      <c r="Q148" s="243">
        <v>0</v>
      </c>
      <c r="R148" s="243">
        <f>Q148*H148</f>
        <v>0</v>
      </c>
      <c r="S148" s="243">
        <v>0</v>
      </c>
      <c r="T148" s="244">
        <f>S148*H148</f>
        <v>0</v>
      </c>
      <c r="U148" s="37"/>
      <c r="V148" s="37"/>
      <c r="W148" s="37"/>
      <c r="X148" s="37"/>
      <c r="Y148" s="37"/>
      <c r="Z148" s="37"/>
      <c r="AA148" s="37"/>
      <c r="AB148" s="37"/>
      <c r="AC148" s="37"/>
      <c r="AD148" s="37"/>
      <c r="AE148" s="37"/>
      <c r="AR148" s="245" t="s">
        <v>128</v>
      </c>
      <c r="AT148" s="245" t="s">
        <v>123</v>
      </c>
      <c r="AU148" s="245" t="s">
        <v>83</v>
      </c>
      <c r="AY148" s="16" t="s">
        <v>121</v>
      </c>
      <c r="BE148" s="246">
        <f>IF(N148="základní",J148,0)</f>
        <v>0</v>
      </c>
      <c r="BF148" s="246">
        <f>IF(N148="snížená",J148,0)</f>
        <v>0</v>
      </c>
      <c r="BG148" s="246">
        <f>IF(N148="zákl. přenesená",J148,0)</f>
        <v>0</v>
      </c>
      <c r="BH148" s="246">
        <f>IF(N148="sníž. přenesená",J148,0)</f>
        <v>0</v>
      </c>
      <c r="BI148" s="246">
        <f>IF(N148="nulová",J148,0)</f>
        <v>0</v>
      </c>
      <c r="BJ148" s="16" t="s">
        <v>81</v>
      </c>
      <c r="BK148" s="246">
        <f>ROUND(I148*H148,2)</f>
        <v>0</v>
      </c>
      <c r="BL148" s="16" t="s">
        <v>128</v>
      </c>
      <c r="BM148" s="245" t="s">
        <v>164</v>
      </c>
    </row>
    <row r="149" s="2" customFormat="1">
      <c r="A149" s="37"/>
      <c r="B149" s="38"/>
      <c r="C149" s="39"/>
      <c r="D149" s="247" t="s">
        <v>130</v>
      </c>
      <c r="E149" s="39"/>
      <c r="F149" s="248" t="s">
        <v>165</v>
      </c>
      <c r="G149" s="39"/>
      <c r="H149" s="39"/>
      <c r="I149" s="143"/>
      <c r="J149" s="39"/>
      <c r="K149" s="39"/>
      <c r="L149" s="43"/>
      <c r="M149" s="249"/>
      <c r="N149" s="250"/>
      <c r="O149" s="90"/>
      <c r="P149" s="90"/>
      <c r="Q149" s="90"/>
      <c r="R149" s="90"/>
      <c r="S149" s="90"/>
      <c r="T149" s="91"/>
      <c r="U149" s="37"/>
      <c r="V149" s="37"/>
      <c r="W149" s="37"/>
      <c r="X149" s="37"/>
      <c r="Y149" s="37"/>
      <c r="Z149" s="37"/>
      <c r="AA149" s="37"/>
      <c r="AB149" s="37"/>
      <c r="AC149" s="37"/>
      <c r="AD149" s="37"/>
      <c r="AE149" s="37"/>
      <c r="AT149" s="16" t="s">
        <v>130</v>
      </c>
      <c r="AU149" s="16" t="s">
        <v>83</v>
      </c>
    </row>
    <row r="150" s="13" customFormat="1">
      <c r="A150" s="13"/>
      <c r="B150" s="251"/>
      <c r="C150" s="252"/>
      <c r="D150" s="247" t="s">
        <v>132</v>
      </c>
      <c r="E150" s="253" t="s">
        <v>1</v>
      </c>
      <c r="F150" s="254" t="s">
        <v>166</v>
      </c>
      <c r="G150" s="252"/>
      <c r="H150" s="255">
        <v>16.800000000000001</v>
      </c>
      <c r="I150" s="256"/>
      <c r="J150" s="252"/>
      <c r="K150" s="252"/>
      <c r="L150" s="257"/>
      <c r="M150" s="258"/>
      <c r="N150" s="259"/>
      <c r="O150" s="259"/>
      <c r="P150" s="259"/>
      <c r="Q150" s="259"/>
      <c r="R150" s="259"/>
      <c r="S150" s="259"/>
      <c r="T150" s="260"/>
      <c r="U150" s="13"/>
      <c r="V150" s="13"/>
      <c r="W150" s="13"/>
      <c r="X150" s="13"/>
      <c r="Y150" s="13"/>
      <c r="Z150" s="13"/>
      <c r="AA150" s="13"/>
      <c r="AB150" s="13"/>
      <c r="AC150" s="13"/>
      <c r="AD150" s="13"/>
      <c r="AE150" s="13"/>
      <c r="AT150" s="261" t="s">
        <v>132</v>
      </c>
      <c r="AU150" s="261" t="s">
        <v>83</v>
      </c>
      <c r="AV150" s="13" t="s">
        <v>83</v>
      </c>
      <c r="AW150" s="13" t="s">
        <v>30</v>
      </c>
      <c r="AX150" s="13" t="s">
        <v>81</v>
      </c>
      <c r="AY150" s="261" t="s">
        <v>121</v>
      </c>
    </row>
    <row r="151" s="2" customFormat="1" ht="55.5" customHeight="1">
      <c r="A151" s="37"/>
      <c r="B151" s="38"/>
      <c r="C151" s="234" t="s">
        <v>167</v>
      </c>
      <c r="D151" s="234" t="s">
        <v>123</v>
      </c>
      <c r="E151" s="235" t="s">
        <v>168</v>
      </c>
      <c r="F151" s="236" t="s">
        <v>169</v>
      </c>
      <c r="G151" s="237" t="s">
        <v>151</v>
      </c>
      <c r="H151" s="238">
        <v>271.93000000000001</v>
      </c>
      <c r="I151" s="239"/>
      <c r="J151" s="240">
        <f>ROUND(I151*H151,2)</f>
        <v>0</v>
      </c>
      <c r="K151" s="236" t="s">
        <v>127</v>
      </c>
      <c r="L151" s="43"/>
      <c r="M151" s="241" t="s">
        <v>1</v>
      </c>
      <c r="N151" s="242" t="s">
        <v>38</v>
      </c>
      <c r="O151" s="90"/>
      <c r="P151" s="243">
        <f>O151*H151</f>
        <v>0</v>
      </c>
      <c r="Q151" s="243">
        <v>0</v>
      </c>
      <c r="R151" s="243">
        <f>Q151*H151</f>
        <v>0</v>
      </c>
      <c r="S151" s="243">
        <v>0</v>
      </c>
      <c r="T151" s="244">
        <f>S151*H151</f>
        <v>0</v>
      </c>
      <c r="U151" s="37"/>
      <c r="V151" s="37"/>
      <c r="W151" s="37"/>
      <c r="X151" s="37"/>
      <c r="Y151" s="37"/>
      <c r="Z151" s="37"/>
      <c r="AA151" s="37"/>
      <c r="AB151" s="37"/>
      <c r="AC151" s="37"/>
      <c r="AD151" s="37"/>
      <c r="AE151" s="37"/>
      <c r="AR151" s="245" t="s">
        <v>128</v>
      </c>
      <c r="AT151" s="245" t="s">
        <v>123</v>
      </c>
      <c r="AU151" s="245" t="s">
        <v>83</v>
      </c>
      <c r="AY151" s="16" t="s">
        <v>121</v>
      </c>
      <c r="BE151" s="246">
        <f>IF(N151="základní",J151,0)</f>
        <v>0</v>
      </c>
      <c r="BF151" s="246">
        <f>IF(N151="snížená",J151,0)</f>
        <v>0</v>
      </c>
      <c r="BG151" s="246">
        <f>IF(N151="zákl. přenesená",J151,0)</f>
        <v>0</v>
      </c>
      <c r="BH151" s="246">
        <f>IF(N151="sníž. přenesená",J151,0)</f>
        <v>0</v>
      </c>
      <c r="BI151" s="246">
        <f>IF(N151="nulová",J151,0)</f>
        <v>0</v>
      </c>
      <c r="BJ151" s="16" t="s">
        <v>81</v>
      </c>
      <c r="BK151" s="246">
        <f>ROUND(I151*H151,2)</f>
        <v>0</v>
      </c>
      <c r="BL151" s="16" t="s">
        <v>128</v>
      </c>
      <c r="BM151" s="245" t="s">
        <v>170</v>
      </c>
    </row>
    <row r="152" s="2" customFormat="1">
      <c r="A152" s="37"/>
      <c r="B152" s="38"/>
      <c r="C152" s="39"/>
      <c r="D152" s="247" t="s">
        <v>130</v>
      </c>
      <c r="E152" s="39"/>
      <c r="F152" s="248" t="s">
        <v>171</v>
      </c>
      <c r="G152" s="39"/>
      <c r="H152" s="39"/>
      <c r="I152" s="143"/>
      <c r="J152" s="39"/>
      <c r="K152" s="39"/>
      <c r="L152" s="43"/>
      <c r="M152" s="249"/>
      <c r="N152" s="250"/>
      <c r="O152" s="90"/>
      <c r="P152" s="90"/>
      <c r="Q152" s="90"/>
      <c r="R152" s="90"/>
      <c r="S152" s="90"/>
      <c r="T152" s="91"/>
      <c r="U152" s="37"/>
      <c r="V152" s="37"/>
      <c r="W152" s="37"/>
      <c r="X152" s="37"/>
      <c r="Y152" s="37"/>
      <c r="Z152" s="37"/>
      <c r="AA152" s="37"/>
      <c r="AB152" s="37"/>
      <c r="AC152" s="37"/>
      <c r="AD152" s="37"/>
      <c r="AE152" s="37"/>
      <c r="AT152" s="16" t="s">
        <v>130</v>
      </c>
      <c r="AU152" s="16" t="s">
        <v>83</v>
      </c>
    </row>
    <row r="153" s="13" customFormat="1">
      <c r="A153" s="13"/>
      <c r="B153" s="251"/>
      <c r="C153" s="252"/>
      <c r="D153" s="247" t="s">
        <v>132</v>
      </c>
      <c r="E153" s="253" t="s">
        <v>1</v>
      </c>
      <c r="F153" s="254" t="s">
        <v>172</v>
      </c>
      <c r="G153" s="252"/>
      <c r="H153" s="255">
        <v>206.59</v>
      </c>
      <c r="I153" s="256"/>
      <c r="J153" s="252"/>
      <c r="K153" s="252"/>
      <c r="L153" s="257"/>
      <c r="M153" s="258"/>
      <c r="N153" s="259"/>
      <c r="O153" s="259"/>
      <c r="P153" s="259"/>
      <c r="Q153" s="259"/>
      <c r="R153" s="259"/>
      <c r="S153" s="259"/>
      <c r="T153" s="260"/>
      <c r="U153" s="13"/>
      <c r="V153" s="13"/>
      <c r="W153" s="13"/>
      <c r="X153" s="13"/>
      <c r="Y153" s="13"/>
      <c r="Z153" s="13"/>
      <c r="AA153" s="13"/>
      <c r="AB153" s="13"/>
      <c r="AC153" s="13"/>
      <c r="AD153" s="13"/>
      <c r="AE153" s="13"/>
      <c r="AT153" s="261" t="s">
        <v>132</v>
      </c>
      <c r="AU153" s="261" t="s">
        <v>83</v>
      </c>
      <c r="AV153" s="13" t="s">
        <v>83</v>
      </c>
      <c r="AW153" s="13" t="s">
        <v>30</v>
      </c>
      <c r="AX153" s="13" t="s">
        <v>73</v>
      </c>
      <c r="AY153" s="261" t="s">
        <v>121</v>
      </c>
    </row>
    <row r="154" s="13" customFormat="1">
      <c r="A154" s="13"/>
      <c r="B154" s="251"/>
      <c r="C154" s="252"/>
      <c r="D154" s="247" t="s">
        <v>132</v>
      </c>
      <c r="E154" s="253" t="s">
        <v>1</v>
      </c>
      <c r="F154" s="254" t="s">
        <v>173</v>
      </c>
      <c r="G154" s="252"/>
      <c r="H154" s="255">
        <v>65.340000000000003</v>
      </c>
      <c r="I154" s="256"/>
      <c r="J154" s="252"/>
      <c r="K154" s="252"/>
      <c r="L154" s="257"/>
      <c r="M154" s="258"/>
      <c r="N154" s="259"/>
      <c r="O154" s="259"/>
      <c r="P154" s="259"/>
      <c r="Q154" s="259"/>
      <c r="R154" s="259"/>
      <c r="S154" s="259"/>
      <c r="T154" s="260"/>
      <c r="U154" s="13"/>
      <c r="V154" s="13"/>
      <c r="W154" s="13"/>
      <c r="X154" s="13"/>
      <c r="Y154" s="13"/>
      <c r="Z154" s="13"/>
      <c r="AA154" s="13"/>
      <c r="AB154" s="13"/>
      <c r="AC154" s="13"/>
      <c r="AD154" s="13"/>
      <c r="AE154" s="13"/>
      <c r="AT154" s="261" t="s">
        <v>132</v>
      </c>
      <c r="AU154" s="261" t="s">
        <v>83</v>
      </c>
      <c r="AV154" s="13" t="s">
        <v>83</v>
      </c>
      <c r="AW154" s="13" t="s">
        <v>30</v>
      </c>
      <c r="AX154" s="13" t="s">
        <v>73</v>
      </c>
      <c r="AY154" s="261" t="s">
        <v>121</v>
      </c>
    </row>
    <row r="155" s="14" customFormat="1">
      <c r="A155" s="14"/>
      <c r="B155" s="262"/>
      <c r="C155" s="263"/>
      <c r="D155" s="247" t="s">
        <v>132</v>
      </c>
      <c r="E155" s="264" t="s">
        <v>1</v>
      </c>
      <c r="F155" s="265" t="s">
        <v>160</v>
      </c>
      <c r="G155" s="263"/>
      <c r="H155" s="266">
        <v>271.93000000000001</v>
      </c>
      <c r="I155" s="267"/>
      <c r="J155" s="263"/>
      <c r="K155" s="263"/>
      <c r="L155" s="268"/>
      <c r="M155" s="269"/>
      <c r="N155" s="270"/>
      <c r="O155" s="270"/>
      <c r="P155" s="270"/>
      <c r="Q155" s="270"/>
      <c r="R155" s="270"/>
      <c r="S155" s="270"/>
      <c r="T155" s="271"/>
      <c r="U155" s="14"/>
      <c r="V155" s="14"/>
      <c r="W155" s="14"/>
      <c r="X155" s="14"/>
      <c r="Y155" s="14"/>
      <c r="Z155" s="14"/>
      <c r="AA155" s="14"/>
      <c r="AB155" s="14"/>
      <c r="AC155" s="14"/>
      <c r="AD155" s="14"/>
      <c r="AE155" s="14"/>
      <c r="AT155" s="272" t="s">
        <v>132</v>
      </c>
      <c r="AU155" s="272" t="s">
        <v>83</v>
      </c>
      <c r="AV155" s="14" t="s">
        <v>128</v>
      </c>
      <c r="AW155" s="14" t="s">
        <v>30</v>
      </c>
      <c r="AX155" s="14" t="s">
        <v>81</v>
      </c>
      <c r="AY155" s="272" t="s">
        <v>121</v>
      </c>
    </row>
    <row r="156" s="2" customFormat="1" ht="66.75" customHeight="1">
      <c r="A156" s="37"/>
      <c r="B156" s="38"/>
      <c r="C156" s="234" t="s">
        <v>174</v>
      </c>
      <c r="D156" s="234" t="s">
        <v>123</v>
      </c>
      <c r="E156" s="235" t="s">
        <v>175</v>
      </c>
      <c r="F156" s="236" t="s">
        <v>176</v>
      </c>
      <c r="G156" s="237" t="s">
        <v>151</v>
      </c>
      <c r="H156" s="238">
        <v>5438.6000000000004</v>
      </c>
      <c r="I156" s="239"/>
      <c r="J156" s="240">
        <f>ROUND(I156*H156,2)</f>
        <v>0</v>
      </c>
      <c r="K156" s="236" t="s">
        <v>127</v>
      </c>
      <c r="L156" s="43"/>
      <c r="M156" s="241" t="s">
        <v>1</v>
      </c>
      <c r="N156" s="242" t="s">
        <v>38</v>
      </c>
      <c r="O156" s="90"/>
      <c r="P156" s="243">
        <f>O156*H156</f>
        <v>0</v>
      </c>
      <c r="Q156" s="243">
        <v>0</v>
      </c>
      <c r="R156" s="243">
        <f>Q156*H156</f>
        <v>0</v>
      </c>
      <c r="S156" s="243">
        <v>0</v>
      </c>
      <c r="T156" s="244">
        <f>S156*H156</f>
        <v>0</v>
      </c>
      <c r="U156" s="37"/>
      <c r="V156" s="37"/>
      <c r="W156" s="37"/>
      <c r="X156" s="37"/>
      <c r="Y156" s="37"/>
      <c r="Z156" s="37"/>
      <c r="AA156" s="37"/>
      <c r="AB156" s="37"/>
      <c r="AC156" s="37"/>
      <c r="AD156" s="37"/>
      <c r="AE156" s="37"/>
      <c r="AR156" s="245" t="s">
        <v>128</v>
      </c>
      <c r="AT156" s="245" t="s">
        <v>123</v>
      </c>
      <c r="AU156" s="245" t="s">
        <v>83</v>
      </c>
      <c r="AY156" s="16" t="s">
        <v>121</v>
      </c>
      <c r="BE156" s="246">
        <f>IF(N156="základní",J156,0)</f>
        <v>0</v>
      </c>
      <c r="BF156" s="246">
        <f>IF(N156="snížená",J156,0)</f>
        <v>0</v>
      </c>
      <c r="BG156" s="246">
        <f>IF(N156="zákl. přenesená",J156,0)</f>
        <v>0</v>
      </c>
      <c r="BH156" s="246">
        <f>IF(N156="sníž. přenesená",J156,0)</f>
        <v>0</v>
      </c>
      <c r="BI156" s="246">
        <f>IF(N156="nulová",J156,0)</f>
        <v>0</v>
      </c>
      <c r="BJ156" s="16" t="s">
        <v>81</v>
      </c>
      <c r="BK156" s="246">
        <f>ROUND(I156*H156,2)</f>
        <v>0</v>
      </c>
      <c r="BL156" s="16" t="s">
        <v>128</v>
      </c>
      <c r="BM156" s="245" t="s">
        <v>177</v>
      </c>
    </row>
    <row r="157" s="2" customFormat="1">
      <c r="A157" s="37"/>
      <c r="B157" s="38"/>
      <c r="C157" s="39"/>
      <c r="D157" s="247" t="s">
        <v>130</v>
      </c>
      <c r="E157" s="39"/>
      <c r="F157" s="248" t="s">
        <v>171</v>
      </c>
      <c r="G157" s="39"/>
      <c r="H157" s="39"/>
      <c r="I157" s="143"/>
      <c r="J157" s="39"/>
      <c r="K157" s="39"/>
      <c r="L157" s="43"/>
      <c r="M157" s="249"/>
      <c r="N157" s="250"/>
      <c r="O157" s="90"/>
      <c r="P157" s="90"/>
      <c r="Q157" s="90"/>
      <c r="R157" s="90"/>
      <c r="S157" s="90"/>
      <c r="T157" s="91"/>
      <c r="U157" s="37"/>
      <c r="V157" s="37"/>
      <c r="W157" s="37"/>
      <c r="X157" s="37"/>
      <c r="Y157" s="37"/>
      <c r="Z157" s="37"/>
      <c r="AA157" s="37"/>
      <c r="AB157" s="37"/>
      <c r="AC157" s="37"/>
      <c r="AD157" s="37"/>
      <c r="AE157" s="37"/>
      <c r="AT157" s="16" t="s">
        <v>130</v>
      </c>
      <c r="AU157" s="16" t="s">
        <v>83</v>
      </c>
    </row>
    <row r="158" s="13" customFormat="1">
      <c r="A158" s="13"/>
      <c r="B158" s="251"/>
      <c r="C158" s="252"/>
      <c r="D158" s="247" t="s">
        <v>132</v>
      </c>
      <c r="E158" s="253" t="s">
        <v>1</v>
      </c>
      <c r="F158" s="254" t="s">
        <v>178</v>
      </c>
      <c r="G158" s="252"/>
      <c r="H158" s="255">
        <v>5438.6000000000004</v>
      </c>
      <c r="I158" s="256"/>
      <c r="J158" s="252"/>
      <c r="K158" s="252"/>
      <c r="L158" s="257"/>
      <c r="M158" s="258"/>
      <c r="N158" s="259"/>
      <c r="O158" s="259"/>
      <c r="P158" s="259"/>
      <c r="Q158" s="259"/>
      <c r="R158" s="259"/>
      <c r="S158" s="259"/>
      <c r="T158" s="260"/>
      <c r="U158" s="13"/>
      <c r="V158" s="13"/>
      <c r="W158" s="13"/>
      <c r="X158" s="13"/>
      <c r="Y158" s="13"/>
      <c r="Z158" s="13"/>
      <c r="AA158" s="13"/>
      <c r="AB158" s="13"/>
      <c r="AC158" s="13"/>
      <c r="AD158" s="13"/>
      <c r="AE158" s="13"/>
      <c r="AT158" s="261" t="s">
        <v>132</v>
      </c>
      <c r="AU158" s="261" t="s">
        <v>83</v>
      </c>
      <c r="AV158" s="13" t="s">
        <v>83</v>
      </c>
      <c r="AW158" s="13" t="s">
        <v>30</v>
      </c>
      <c r="AX158" s="13" t="s">
        <v>81</v>
      </c>
      <c r="AY158" s="261" t="s">
        <v>121</v>
      </c>
    </row>
    <row r="159" s="2" customFormat="1" ht="44.25" customHeight="1">
      <c r="A159" s="37"/>
      <c r="B159" s="38"/>
      <c r="C159" s="234" t="s">
        <v>179</v>
      </c>
      <c r="D159" s="234" t="s">
        <v>123</v>
      </c>
      <c r="E159" s="235" t="s">
        <v>180</v>
      </c>
      <c r="F159" s="236" t="s">
        <v>181</v>
      </c>
      <c r="G159" s="237" t="s">
        <v>151</v>
      </c>
      <c r="H159" s="238">
        <v>46.799999999999997</v>
      </c>
      <c r="I159" s="239"/>
      <c r="J159" s="240">
        <f>ROUND(I159*H159,2)</f>
        <v>0</v>
      </c>
      <c r="K159" s="236" t="s">
        <v>127</v>
      </c>
      <c r="L159" s="43"/>
      <c r="M159" s="241" t="s">
        <v>1</v>
      </c>
      <c r="N159" s="242" t="s">
        <v>38</v>
      </c>
      <c r="O159" s="90"/>
      <c r="P159" s="243">
        <f>O159*H159</f>
        <v>0</v>
      </c>
      <c r="Q159" s="243">
        <v>0</v>
      </c>
      <c r="R159" s="243">
        <f>Q159*H159</f>
        <v>0</v>
      </c>
      <c r="S159" s="243">
        <v>0</v>
      </c>
      <c r="T159" s="244">
        <f>S159*H159</f>
        <v>0</v>
      </c>
      <c r="U159" s="37"/>
      <c r="V159" s="37"/>
      <c r="W159" s="37"/>
      <c r="X159" s="37"/>
      <c r="Y159" s="37"/>
      <c r="Z159" s="37"/>
      <c r="AA159" s="37"/>
      <c r="AB159" s="37"/>
      <c r="AC159" s="37"/>
      <c r="AD159" s="37"/>
      <c r="AE159" s="37"/>
      <c r="AR159" s="245" t="s">
        <v>128</v>
      </c>
      <c r="AT159" s="245" t="s">
        <v>123</v>
      </c>
      <c r="AU159" s="245" t="s">
        <v>83</v>
      </c>
      <c r="AY159" s="16" t="s">
        <v>121</v>
      </c>
      <c r="BE159" s="246">
        <f>IF(N159="základní",J159,0)</f>
        <v>0</v>
      </c>
      <c r="BF159" s="246">
        <f>IF(N159="snížená",J159,0)</f>
        <v>0</v>
      </c>
      <c r="BG159" s="246">
        <f>IF(N159="zákl. přenesená",J159,0)</f>
        <v>0</v>
      </c>
      <c r="BH159" s="246">
        <f>IF(N159="sníž. přenesená",J159,0)</f>
        <v>0</v>
      </c>
      <c r="BI159" s="246">
        <f>IF(N159="nulová",J159,0)</f>
        <v>0</v>
      </c>
      <c r="BJ159" s="16" t="s">
        <v>81</v>
      </c>
      <c r="BK159" s="246">
        <f>ROUND(I159*H159,2)</f>
        <v>0</v>
      </c>
      <c r="BL159" s="16" t="s">
        <v>128</v>
      </c>
      <c r="BM159" s="245" t="s">
        <v>182</v>
      </c>
    </row>
    <row r="160" s="2" customFormat="1">
      <c r="A160" s="37"/>
      <c r="B160" s="38"/>
      <c r="C160" s="39"/>
      <c r="D160" s="247" t="s">
        <v>130</v>
      </c>
      <c r="E160" s="39"/>
      <c r="F160" s="248" t="s">
        <v>183</v>
      </c>
      <c r="G160" s="39"/>
      <c r="H160" s="39"/>
      <c r="I160" s="143"/>
      <c r="J160" s="39"/>
      <c r="K160" s="39"/>
      <c r="L160" s="43"/>
      <c r="M160" s="249"/>
      <c r="N160" s="250"/>
      <c r="O160" s="90"/>
      <c r="P160" s="90"/>
      <c r="Q160" s="90"/>
      <c r="R160" s="90"/>
      <c r="S160" s="90"/>
      <c r="T160" s="91"/>
      <c r="U160" s="37"/>
      <c r="V160" s="37"/>
      <c r="W160" s="37"/>
      <c r="X160" s="37"/>
      <c r="Y160" s="37"/>
      <c r="Z160" s="37"/>
      <c r="AA160" s="37"/>
      <c r="AB160" s="37"/>
      <c r="AC160" s="37"/>
      <c r="AD160" s="37"/>
      <c r="AE160" s="37"/>
      <c r="AT160" s="16" t="s">
        <v>130</v>
      </c>
      <c r="AU160" s="16" t="s">
        <v>83</v>
      </c>
    </row>
    <row r="161" s="13" customFormat="1">
      <c r="A161" s="13"/>
      <c r="B161" s="251"/>
      <c r="C161" s="252"/>
      <c r="D161" s="247" t="s">
        <v>132</v>
      </c>
      <c r="E161" s="253" t="s">
        <v>1</v>
      </c>
      <c r="F161" s="254" t="s">
        <v>184</v>
      </c>
      <c r="G161" s="252"/>
      <c r="H161" s="255">
        <v>46.799999999999997</v>
      </c>
      <c r="I161" s="256"/>
      <c r="J161" s="252"/>
      <c r="K161" s="252"/>
      <c r="L161" s="257"/>
      <c r="M161" s="258"/>
      <c r="N161" s="259"/>
      <c r="O161" s="259"/>
      <c r="P161" s="259"/>
      <c r="Q161" s="259"/>
      <c r="R161" s="259"/>
      <c r="S161" s="259"/>
      <c r="T161" s="260"/>
      <c r="U161" s="13"/>
      <c r="V161" s="13"/>
      <c r="W161" s="13"/>
      <c r="X161" s="13"/>
      <c r="Y161" s="13"/>
      <c r="Z161" s="13"/>
      <c r="AA161" s="13"/>
      <c r="AB161" s="13"/>
      <c r="AC161" s="13"/>
      <c r="AD161" s="13"/>
      <c r="AE161" s="13"/>
      <c r="AT161" s="261" t="s">
        <v>132</v>
      </c>
      <c r="AU161" s="261" t="s">
        <v>83</v>
      </c>
      <c r="AV161" s="13" t="s">
        <v>83</v>
      </c>
      <c r="AW161" s="13" t="s">
        <v>30</v>
      </c>
      <c r="AX161" s="13" t="s">
        <v>81</v>
      </c>
      <c r="AY161" s="261" t="s">
        <v>121</v>
      </c>
    </row>
    <row r="162" s="2" customFormat="1" ht="16.5" customHeight="1">
      <c r="A162" s="37"/>
      <c r="B162" s="38"/>
      <c r="C162" s="273" t="s">
        <v>185</v>
      </c>
      <c r="D162" s="273" t="s">
        <v>186</v>
      </c>
      <c r="E162" s="274" t="s">
        <v>187</v>
      </c>
      <c r="F162" s="275" t="s">
        <v>188</v>
      </c>
      <c r="G162" s="276" t="s">
        <v>189</v>
      </c>
      <c r="H162" s="277">
        <v>88.920000000000002</v>
      </c>
      <c r="I162" s="278"/>
      <c r="J162" s="279">
        <f>ROUND(I162*H162,2)</f>
        <v>0</v>
      </c>
      <c r="K162" s="275" t="s">
        <v>127</v>
      </c>
      <c r="L162" s="280"/>
      <c r="M162" s="281" t="s">
        <v>1</v>
      </c>
      <c r="N162" s="282" t="s">
        <v>38</v>
      </c>
      <c r="O162" s="90"/>
      <c r="P162" s="243">
        <f>O162*H162</f>
        <v>0</v>
      </c>
      <c r="Q162" s="243">
        <v>1</v>
      </c>
      <c r="R162" s="243">
        <f>Q162*H162</f>
        <v>88.920000000000002</v>
      </c>
      <c r="S162" s="243">
        <v>0</v>
      </c>
      <c r="T162" s="244">
        <f>S162*H162</f>
        <v>0</v>
      </c>
      <c r="U162" s="37"/>
      <c r="V162" s="37"/>
      <c r="W162" s="37"/>
      <c r="X162" s="37"/>
      <c r="Y162" s="37"/>
      <c r="Z162" s="37"/>
      <c r="AA162" s="37"/>
      <c r="AB162" s="37"/>
      <c r="AC162" s="37"/>
      <c r="AD162" s="37"/>
      <c r="AE162" s="37"/>
      <c r="AR162" s="245" t="s">
        <v>174</v>
      </c>
      <c r="AT162" s="245" t="s">
        <v>186</v>
      </c>
      <c r="AU162" s="245" t="s">
        <v>83</v>
      </c>
      <c r="AY162" s="16" t="s">
        <v>121</v>
      </c>
      <c r="BE162" s="246">
        <f>IF(N162="základní",J162,0)</f>
        <v>0</v>
      </c>
      <c r="BF162" s="246">
        <f>IF(N162="snížená",J162,0)</f>
        <v>0</v>
      </c>
      <c r="BG162" s="246">
        <f>IF(N162="zákl. přenesená",J162,0)</f>
        <v>0</v>
      </c>
      <c r="BH162" s="246">
        <f>IF(N162="sníž. přenesená",J162,0)</f>
        <v>0</v>
      </c>
      <c r="BI162" s="246">
        <f>IF(N162="nulová",J162,0)</f>
        <v>0</v>
      </c>
      <c r="BJ162" s="16" t="s">
        <v>81</v>
      </c>
      <c r="BK162" s="246">
        <f>ROUND(I162*H162,2)</f>
        <v>0</v>
      </c>
      <c r="BL162" s="16" t="s">
        <v>128</v>
      </c>
      <c r="BM162" s="245" t="s">
        <v>190</v>
      </c>
    </row>
    <row r="163" s="13" customFormat="1">
      <c r="A163" s="13"/>
      <c r="B163" s="251"/>
      <c r="C163" s="252"/>
      <c r="D163" s="247" t="s">
        <v>132</v>
      </c>
      <c r="E163" s="253" t="s">
        <v>1</v>
      </c>
      <c r="F163" s="254" t="s">
        <v>191</v>
      </c>
      <c r="G163" s="252"/>
      <c r="H163" s="255">
        <v>88.920000000000002</v>
      </c>
      <c r="I163" s="256"/>
      <c r="J163" s="252"/>
      <c r="K163" s="252"/>
      <c r="L163" s="257"/>
      <c r="M163" s="258"/>
      <c r="N163" s="259"/>
      <c r="O163" s="259"/>
      <c r="P163" s="259"/>
      <c r="Q163" s="259"/>
      <c r="R163" s="259"/>
      <c r="S163" s="259"/>
      <c r="T163" s="260"/>
      <c r="U163" s="13"/>
      <c r="V163" s="13"/>
      <c r="W163" s="13"/>
      <c r="X163" s="13"/>
      <c r="Y163" s="13"/>
      <c r="Z163" s="13"/>
      <c r="AA163" s="13"/>
      <c r="AB163" s="13"/>
      <c r="AC163" s="13"/>
      <c r="AD163" s="13"/>
      <c r="AE163" s="13"/>
      <c r="AT163" s="261" t="s">
        <v>132</v>
      </c>
      <c r="AU163" s="261" t="s">
        <v>83</v>
      </c>
      <c r="AV163" s="13" t="s">
        <v>83</v>
      </c>
      <c r="AW163" s="13" t="s">
        <v>30</v>
      </c>
      <c r="AX163" s="13" t="s">
        <v>81</v>
      </c>
      <c r="AY163" s="261" t="s">
        <v>121</v>
      </c>
    </row>
    <row r="164" s="2" customFormat="1" ht="33" customHeight="1">
      <c r="A164" s="37"/>
      <c r="B164" s="38"/>
      <c r="C164" s="234" t="s">
        <v>192</v>
      </c>
      <c r="D164" s="234" t="s">
        <v>123</v>
      </c>
      <c r="E164" s="235" t="s">
        <v>193</v>
      </c>
      <c r="F164" s="236" t="s">
        <v>194</v>
      </c>
      <c r="G164" s="237" t="s">
        <v>151</v>
      </c>
      <c r="H164" s="238">
        <v>271.93000000000001</v>
      </c>
      <c r="I164" s="239"/>
      <c r="J164" s="240">
        <f>ROUND(I164*H164,2)</f>
        <v>0</v>
      </c>
      <c r="K164" s="236" t="s">
        <v>127</v>
      </c>
      <c r="L164" s="43"/>
      <c r="M164" s="241" t="s">
        <v>1</v>
      </c>
      <c r="N164" s="242" t="s">
        <v>38</v>
      </c>
      <c r="O164" s="90"/>
      <c r="P164" s="243">
        <f>O164*H164</f>
        <v>0</v>
      </c>
      <c r="Q164" s="243">
        <v>0</v>
      </c>
      <c r="R164" s="243">
        <f>Q164*H164</f>
        <v>0</v>
      </c>
      <c r="S164" s="243">
        <v>0</v>
      </c>
      <c r="T164" s="244">
        <f>S164*H164</f>
        <v>0</v>
      </c>
      <c r="U164" s="37"/>
      <c r="V164" s="37"/>
      <c r="W164" s="37"/>
      <c r="X164" s="37"/>
      <c r="Y164" s="37"/>
      <c r="Z164" s="37"/>
      <c r="AA164" s="37"/>
      <c r="AB164" s="37"/>
      <c r="AC164" s="37"/>
      <c r="AD164" s="37"/>
      <c r="AE164" s="37"/>
      <c r="AR164" s="245" t="s">
        <v>128</v>
      </c>
      <c r="AT164" s="245" t="s">
        <v>123</v>
      </c>
      <c r="AU164" s="245" t="s">
        <v>83</v>
      </c>
      <c r="AY164" s="16" t="s">
        <v>121</v>
      </c>
      <c r="BE164" s="246">
        <f>IF(N164="základní",J164,0)</f>
        <v>0</v>
      </c>
      <c r="BF164" s="246">
        <f>IF(N164="snížená",J164,0)</f>
        <v>0</v>
      </c>
      <c r="BG164" s="246">
        <f>IF(N164="zákl. přenesená",J164,0)</f>
        <v>0</v>
      </c>
      <c r="BH164" s="246">
        <f>IF(N164="sníž. přenesená",J164,0)</f>
        <v>0</v>
      </c>
      <c r="BI164" s="246">
        <f>IF(N164="nulová",J164,0)</f>
        <v>0</v>
      </c>
      <c r="BJ164" s="16" t="s">
        <v>81</v>
      </c>
      <c r="BK164" s="246">
        <f>ROUND(I164*H164,2)</f>
        <v>0</v>
      </c>
      <c r="BL164" s="16" t="s">
        <v>128</v>
      </c>
      <c r="BM164" s="245" t="s">
        <v>195</v>
      </c>
    </row>
    <row r="165" s="2" customFormat="1">
      <c r="A165" s="37"/>
      <c r="B165" s="38"/>
      <c r="C165" s="39"/>
      <c r="D165" s="247" t="s">
        <v>130</v>
      </c>
      <c r="E165" s="39"/>
      <c r="F165" s="248" t="s">
        <v>196</v>
      </c>
      <c r="G165" s="39"/>
      <c r="H165" s="39"/>
      <c r="I165" s="143"/>
      <c r="J165" s="39"/>
      <c r="K165" s="39"/>
      <c r="L165" s="43"/>
      <c r="M165" s="249"/>
      <c r="N165" s="250"/>
      <c r="O165" s="90"/>
      <c r="P165" s="90"/>
      <c r="Q165" s="90"/>
      <c r="R165" s="90"/>
      <c r="S165" s="90"/>
      <c r="T165" s="91"/>
      <c r="U165" s="37"/>
      <c r="V165" s="37"/>
      <c r="W165" s="37"/>
      <c r="X165" s="37"/>
      <c r="Y165" s="37"/>
      <c r="Z165" s="37"/>
      <c r="AA165" s="37"/>
      <c r="AB165" s="37"/>
      <c r="AC165" s="37"/>
      <c r="AD165" s="37"/>
      <c r="AE165" s="37"/>
      <c r="AT165" s="16" t="s">
        <v>130</v>
      </c>
      <c r="AU165" s="16" t="s">
        <v>83</v>
      </c>
    </row>
    <row r="166" s="2" customFormat="1" ht="33" customHeight="1">
      <c r="A166" s="37"/>
      <c r="B166" s="38"/>
      <c r="C166" s="234" t="s">
        <v>197</v>
      </c>
      <c r="D166" s="234" t="s">
        <v>123</v>
      </c>
      <c r="E166" s="235" t="s">
        <v>198</v>
      </c>
      <c r="F166" s="236" t="s">
        <v>199</v>
      </c>
      <c r="G166" s="237" t="s">
        <v>189</v>
      </c>
      <c r="H166" s="238">
        <v>516.66700000000003</v>
      </c>
      <c r="I166" s="239"/>
      <c r="J166" s="240">
        <f>ROUND(I166*H166,2)</f>
        <v>0</v>
      </c>
      <c r="K166" s="236" t="s">
        <v>127</v>
      </c>
      <c r="L166" s="43"/>
      <c r="M166" s="241" t="s">
        <v>1</v>
      </c>
      <c r="N166" s="242" t="s">
        <v>38</v>
      </c>
      <c r="O166" s="90"/>
      <c r="P166" s="243">
        <f>O166*H166</f>
        <v>0</v>
      </c>
      <c r="Q166" s="243">
        <v>0</v>
      </c>
      <c r="R166" s="243">
        <f>Q166*H166</f>
        <v>0</v>
      </c>
      <c r="S166" s="243">
        <v>0</v>
      </c>
      <c r="T166" s="244">
        <f>S166*H166</f>
        <v>0</v>
      </c>
      <c r="U166" s="37"/>
      <c r="V166" s="37"/>
      <c r="W166" s="37"/>
      <c r="X166" s="37"/>
      <c r="Y166" s="37"/>
      <c r="Z166" s="37"/>
      <c r="AA166" s="37"/>
      <c r="AB166" s="37"/>
      <c r="AC166" s="37"/>
      <c r="AD166" s="37"/>
      <c r="AE166" s="37"/>
      <c r="AR166" s="245" t="s">
        <v>128</v>
      </c>
      <c r="AT166" s="245" t="s">
        <v>123</v>
      </c>
      <c r="AU166" s="245" t="s">
        <v>83</v>
      </c>
      <c r="AY166" s="16" t="s">
        <v>121</v>
      </c>
      <c r="BE166" s="246">
        <f>IF(N166="základní",J166,0)</f>
        <v>0</v>
      </c>
      <c r="BF166" s="246">
        <f>IF(N166="snížená",J166,0)</f>
        <v>0</v>
      </c>
      <c r="BG166" s="246">
        <f>IF(N166="zákl. přenesená",J166,0)</f>
        <v>0</v>
      </c>
      <c r="BH166" s="246">
        <f>IF(N166="sníž. přenesená",J166,0)</f>
        <v>0</v>
      </c>
      <c r="BI166" s="246">
        <f>IF(N166="nulová",J166,0)</f>
        <v>0</v>
      </c>
      <c r="BJ166" s="16" t="s">
        <v>81</v>
      </c>
      <c r="BK166" s="246">
        <f>ROUND(I166*H166,2)</f>
        <v>0</v>
      </c>
      <c r="BL166" s="16" t="s">
        <v>128</v>
      </c>
      <c r="BM166" s="245" t="s">
        <v>200</v>
      </c>
    </row>
    <row r="167" s="2" customFormat="1">
      <c r="A167" s="37"/>
      <c r="B167" s="38"/>
      <c r="C167" s="39"/>
      <c r="D167" s="247" t="s">
        <v>130</v>
      </c>
      <c r="E167" s="39"/>
      <c r="F167" s="248" t="s">
        <v>201</v>
      </c>
      <c r="G167" s="39"/>
      <c r="H167" s="39"/>
      <c r="I167" s="143"/>
      <c r="J167" s="39"/>
      <c r="K167" s="39"/>
      <c r="L167" s="43"/>
      <c r="M167" s="249"/>
      <c r="N167" s="250"/>
      <c r="O167" s="90"/>
      <c r="P167" s="90"/>
      <c r="Q167" s="90"/>
      <c r="R167" s="90"/>
      <c r="S167" s="90"/>
      <c r="T167" s="91"/>
      <c r="U167" s="37"/>
      <c r="V167" s="37"/>
      <c r="W167" s="37"/>
      <c r="X167" s="37"/>
      <c r="Y167" s="37"/>
      <c r="Z167" s="37"/>
      <c r="AA167" s="37"/>
      <c r="AB167" s="37"/>
      <c r="AC167" s="37"/>
      <c r="AD167" s="37"/>
      <c r="AE167" s="37"/>
      <c r="AT167" s="16" t="s">
        <v>130</v>
      </c>
      <c r="AU167" s="16" t="s">
        <v>83</v>
      </c>
    </row>
    <row r="168" s="13" customFormat="1">
      <c r="A168" s="13"/>
      <c r="B168" s="251"/>
      <c r="C168" s="252"/>
      <c r="D168" s="247" t="s">
        <v>132</v>
      </c>
      <c r="E168" s="253" t="s">
        <v>1</v>
      </c>
      <c r="F168" s="254" t="s">
        <v>202</v>
      </c>
      <c r="G168" s="252"/>
      <c r="H168" s="255">
        <v>516.66700000000003</v>
      </c>
      <c r="I168" s="256"/>
      <c r="J168" s="252"/>
      <c r="K168" s="252"/>
      <c r="L168" s="257"/>
      <c r="M168" s="258"/>
      <c r="N168" s="259"/>
      <c r="O168" s="259"/>
      <c r="P168" s="259"/>
      <c r="Q168" s="259"/>
      <c r="R168" s="259"/>
      <c r="S168" s="259"/>
      <c r="T168" s="260"/>
      <c r="U168" s="13"/>
      <c r="V168" s="13"/>
      <c r="W168" s="13"/>
      <c r="X168" s="13"/>
      <c r="Y168" s="13"/>
      <c r="Z168" s="13"/>
      <c r="AA168" s="13"/>
      <c r="AB168" s="13"/>
      <c r="AC168" s="13"/>
      <c r="AD168" s="13"/>
      <c r="AE168" s="13"/>
      <c r="AT168" s="261" t="s">
        <v>132</v>
      </c>
      <c r="AU168" s="261" t="s">
        <v>83</v>
      </c>
      <c r="AV168" s="13" t="s">
        <v>83</v>
      </c>
      <c r="AW168" s="13" t="s">
        <v>30</v>
      </c>
      <c r="AX168" s="13" t="s">
        <v>81</v>
      </c>
      <c r="AY168" s="261" t="s">
        <v>121</v>
      </c>
    </row>
    <row r="169" s="2" customFormat="1" ht="33" customHeight="1">
      <c r="A169" s="37"/>
      <c r="B169" s="38"/>
      <c r="C169" s="234" t="s">
        <v>203</v>
      </c>
      <c r="D169" s="234" t="s">
        <v>123</v>
      </c>
      <c r="E169" s="235" t="s">
        <v>204</v>
      </c>
      <c r="F169" s="236" t="s">
        <v>205</v>
      </c>
      <c r="G169" s="237" t="s">
        <v>151</v>
      </c>
      <c r="H169" s="238">
        <v>10.5</v>
      </c>
      <c r="I169" s="239"/>
      <c r="J169" s="240">
        <f>ROUND(I169*H169,2)</f>
        <v>0</v>
      </c>
      <c r="K169" s="236" t="s">
        <v>127</v>
      </c>
      <c r="L169" s="43"/>
      <c r="M169" s="241" t="s">
        <v>1</v>
      </c>
      <c r="N169" s="242" t="s">
        <v>38</v>
      </c>
      <c r="O169" s="90"/>
      <c r="P169" s="243">
        <f>O169*H169</f>
        <v>0</v>
      </c>
      <c r="Q169" s="243">
        <v>0</v>
      </c>
      <c r="R169" s="243">
        <f>Q169*H169</f>
        <v>0</v>
      </c>
      <c r="S169" s="243">
        <v>0</v>
      </c>
      <c r="T169" s="244">
        <f>S169*H169</f>
        <v>0</v>
      </c>
      <c r="U169" s="37"/>
      <c r="V169" s="37"/>
      <c r="W169" s="37"/>
      <c r="X169" s="37"/>
      <c r="Y169" s="37"/>
      <c r="Z169" s="37"/>
      <c r="AA169" s="37"/>
      <c r="AB169" s="37"/>
      <c r="AC169" s="37"/>
      <c r="AD169" s="37"/>
      <c r="AE169" s="37"/>
      <c r="AR169" s="245" t="s">
        <v>128</v>
      </c>
      <c r="AT169" s="245" t="s">
        <v>123</v>
      </c>
      <c r="AU169" s="245" t="s">
        <v>83</v>
      </c>
      <c r="AY169" s="16" t="s">
        <v>121</v>
      </c>
      <c r="BE169" s="246">
        <f>IF(N169="základní",J169,0)</f>
        <v>0</v>
      </c>
      <c r="BF169" s="246">
        <f>IF(N169="snížená",J169,0)</f>
        <v>0</v>
      </c>
      <c r="BG169" s="246">
        <f>IF(N169="zákl. přenesená",J169,0)</f>
        <v>0</v>
      </c>
      <c r="BH169" s="246">
        <f>IF(N169="sníž. přenesená",J169,0)</f>
        <v>0</v>
      </c>
      <c r="BI169" s="246">
        <f>IF(N169="nulová",J169,0)</f>
        <v>0</v>
      </c>
      <c r="BJ169" s="16" t="s">
        <v>81</v>
      </c>
      <c r="BK169" s="246">
        <f>ROUND(I169*H169,2)</f>
        <v>0</v>
      </c>
      <c r="BL169" s="16" t="s">
        <v>128</v>
      </c>
      <c r="BM169" s="245" t="s">
        <v>206</v>
      </c>
    </row>
    <row r="170" s="2" customFormat="1">
      <c r="A170" s="37"/>
      <c r="B170" s="38"/>
      <c r="C170" s="39"/>
      <c r="D170" s="247" t="s">
        <v>130</v>
      </c>
      <c r="E170" s="39"/>
      <c r="F170" s="248" t="s">
        <v>207</v>
      </c>
      <c r="G170" s="39"/>
      <c r="H170" s="39"/>
      <c r="I170" s="143"/>
      <c r="J170" s="39"/>
      <c r="K170" s="39"/>
      <c r="L170" s="43"/>
      <c r="M170" s="249"/>
      <c r="N170" s="250"/>
      <c r="O170" s="90"/>
      <c r="P170" s="90"/>
      <c r="Q170" s="90"/>
      <c r="R170" s="90"/>
      <c r="S170" s="90"/>
      <c r="T170" s="91"/>
      <c r="U170" s="37"/>
      <c r="V170" s="37"/>
      <c r="W170" s="37"/>
      <c r="X170" s="37"/>
      <c r="Y170" s="37"/>
      <c r="Z170" s="37"/>
      <c r="AA170" s="37"/>
      <c r="AB170" s="37"/>
      <c r="AC170" s="37"/>
      <c r="AD170" s="37"/>
      <c r="AE170" s="37"/>
      <c r="AT170" s="16" t="s">
        <v>130</v>
      </c>
      <c r="AU170" s="16" t="s">
        <v>83</v>
      </c>
    </row>
    <row r="171" s="13" customFormat="1">
      <c r="A171" s="13"/>
      <c r="B171" s="251"/>
      <c r="C171" s="252"/>
      <c r="D171" s="247" t="s">
        <v>132</v>
      </c>
      <c r="E171" s="253" t="s">
        <v>1</v>
      </c>
      <c r="F171" s="254" t="s">
        <v>208</v>
      </c>
      <c r="G171" s="252"/>
      <c r="H171" s="255">
        <v>10.5</v>
      </c>
      <c r="I171" s="256"/>
      <c r="J171" s="252"/>
      <c r="K171" s="252"/>
      <c r="L171" s="257"/>
      <c r="M171" s="258"/>
      <c r="N171" s="259"/>
      <c r="O171" s="259"/>
      <c r="P171" s="259"/>
      <c r="Q171" s="259"/>
      <c r="R171" s="259"/>
      <c r="S171" s="259"/>
      <c r="T171" s="260"/>
      <c r="U171" s="13"/>
      <c r="V171" s="13"/>
      <c r="W171" s="13"/>
      <c r="X171" s="13"/>
      <c r="Y171" s="13"/>
      <c r="Z171" s="13"/>
      <c r="AA171" s="13"/>
      <c r="AB171" s="13"/>
      <c r="AC171" s="13"/>
      <c r="AD171" s="13"/>
      <c r="AE171" s="13"/>
      <c r="AT171" s="261" t="s">
        <v>132</v>
      </c>
      <c r="AU171" s="261" t="s">
        <v>83</v>
      </c>
      <c r="AV171" s="13" t="s">
        <v>83</v>
      </c>
      <c r="AW171" s="13" t="s">
        <v>30</v>
      </c>
      <c r="AX171" s="13" t="s">
        <v>81</v>
      </c>
      <c r="AY171" s="261" t="s">
        <v>121</v>
      </c>
    </row>
    <row r="172" s="2" customFormat="1" ht="21.75" customHeight="1">
      <c r="A172" s="37"/>
      <c r="B172" s="38"/>
      <c r="C172" s="234" t="s">
        <v>209</v>
      </c>
      <c r="D172" s="234" t="s">
        <v>123</v>
      </c>
      <c r="E172" s="235" t="s">
        <v>210</v>
      </c>
      <c r="F172" s="236" t="s">
        <v>211</v>
      </c>
      <c r="G172" s="237" t="s">
        <v>126</v>
      </c>
      <c r="H172" s="238">
        <v>174</v>
      </c>
      <c r="I172" s="239"/>
      <c r="J172" s="240">
        <f>ROUND(I172*H172,2)</f>
        <v>0</v>
      </c>
      <c r="K172" s="236" t="s">
        <v>127</v>
      </c>
      <c r="L172" s="43"/>
      <c r="M172" s="241" t="s">
        <v>1</v>
      </c>
      <c r="N172" s="242" t="s">
        <v>38</v>
      </c>
      <c r="O172" s="90"/>
      <c r="P172" s="243">
        <f>O172*H172</f>
        <v>0</v>
      </c>
      <c r="Q172" s="243">
        <v>0</v>
      </c>
      <c r="R172" s="243">
        <f>Q172*H172</f>
        <v>0</v>
      </c>
      <c r="S172" s="243">
        <v>0</v>
      </c>
      <c r="T172" s="244">
        <f>S172*H172</f>
        <v>0</v>
      </c>
      <c r="U172" s="37"/>
      <c r="V172" s="37"/>
      <c r="W172" s="37"/>
      <c r="X172" s="37"/>
      <c r="Y172" s="37"/>
      <c r="Z172" s="37"/>
      <c r="AA172" s="37"/>
      <c r="AB172" s="37"/>
      <c r="AC172" s="37"/>
      <c r="AD172" s="37"/>
      <c r="AE172" s="37"/>
      <c r="AR172" s="245" t="s">
        <v>128</v>
      </c>
      <c r="AT172" s="245" t="s">
        <v>123</v>
      </c>
      <c r="AU172" s="245" t="s">
        <v>83</v>
      </c>
      <c r="AY172" s="16" t="s">
        <v>121</v>
      </c>
      <c r="BE172" s="246">
        <f>IF(N172="základní",J172,0)</f>
        <v>0</v>
      </c>
      <c r="BF172" s="246">
        <f>IF(N172="snížená",J172,0)</f>
        <v>0</v>
      </c>
      <c r="BG172" s="246">
        <f>IF(N172="zákl. přenesená",J172,0)</f>
        <v>0</v>
      </c>
      <c r="BH172" s="246">
        <f>IF(N172="sníž. přenesená",J172,0)</f>
        <v>0</v>
      </c>
      <c r="BI172" s="246">
        <f>IF(N172="nulová",J172,0)</f>
        <v>0</v>
      </c>
      <c r="BJ172" s="16" t="s">
        <v>81</v>
      </c>
      <c r="BK172" s="246">
        <f>ROUND(I172*H172,2)</f>
        <v>0</v>
      </c>
      <c r="BL172" s="16" t="s">
        <v>128</v>
      </c>
      <c r="BM172" s="245" t="s">
        <v>212</v>
      </c>
    </row>
    <row r="173" s="2" customFormat="1">
      <c r="A173" s="37"/>
      <c r="B173" s="38"/>
      <c r="C173" s="39"/>
      <c r="D173" s="247" t="s">
        <v>130</v>
      </c>
      <c r="E173" s="39"/>
      <c r="F173" s="248" t="s">
        <v>213</v>
      </c>
      <c r="G173" s="39"/>
      <c r="H173" s="39"/>
      <c r="I173" s="143"/>
      <c r="J173" s="39"/>
      <c r="K173" s="39"/>
      <c r="L173" s="43"/>
      <c r="M173" s="249"/>
      <c r="N173" s="250"/>
      <c r="O173" s="90"/>
      <c r="P173" s="90"/>
      <c r="Q173" s="90"/>
      <c r="R173" s="90"/>
      <c r="S173" s="90"/>
      <c r="T173" s="91"/>
      <c r="U173" s="37"/>
      <c r="V173" s="37"/>
      <c r="W173" s="37"/>
      <c r="X173" s="37"/>
      <c r="Y173" s="37"/>
      <c r="Z173" s="37"/>
      <c r="AA173" s="37"/>
      <c r="AB173" s="37"/>
      <c r="AC173" s="37"/>
      <c r="AD173" s="37"/>
      <c r="AE173" s="37"/>
      <c r="AT173" s="16" t="s">
        <v>130</v>
      </c>
      <c r="AU173" s="16" t="s">
        <v>83</v>
      </c>
    </row>
    <row r="174" s="13" customFormat="1">
      <c r="A174" s="13"/>
      <c r="B174" s="251"/>
      <c r="C174" s="252"/>
      <c r="D174" s="247" t="s">
        <v>132</v>
      </c>
      <c r="E174" s="253" t="s">
        <v>1</v>
      </c>
      <c r="F174" s="254" t="s">
        <v>214</v>
      </c>
      <c r="G174" s="252"/>
      <c r="H174" s="255">
        <v>174</v>
      </c>
      <c r="I174" s="256"/>
      <c r="J174" s="252"/>
      <c r="K174" s="252"/>
      <c r="L174" s="257"/>
      <c r="M174" s="258"/>
      <c r="N174" s="259"/>
      <c r="O174" s="259"/>
      <c r="P174" s="259"/>
      <c r="Q174" s="259"/>
      <c r="R174" s="259"/>
      <c r="S174" s="259"/>
      <c r="T174" s="260"/>
      <c r="U174" s="13"/>
      <c r="V174" s="13"/>
      <c r="W174" s="13"/>
      <c r="X174" s="13"/>
      <c r="Y174" s="13"/>
      <c r="Z174" s="13"/>
      <c r="AA174" s="13"/>
      <c r="AB174" s="13"/>
      <c r="AC174" s="13"/>
      <c r="AD174" s="13"/>
      <c r="AE174" s="13"/>
      <c r="AT174" s="261" t="s">
        <v>132</v>
      </c>
      <c r="AU174" s="261" t="s">
        <v>83</v>
      </c>
      <c r="AV174" s="13" t="s">
        <v>83</v>
      </c>
      <c r="AW174" s="13" t="s">
        <v>30</v>
      </c>
      <c r="AX174" s="13" t="s">
        <v>81</v>
      </c>
      <c r="AY174" s="261" t="s">
        <v>121</v>
      </c>
    </row>
    <row r="175" s="2" customFormat="1" ht="21.75" customHeight="1">
      <c r="A175" s="37"/>
      <c r="B175" s="38"/>
      <c r="C175" s="234" t="s">
        <v>8</v>
      </c>
      <c r="D175" s="234" t="s">
        <v>123</v>
      </c>
      <c r="E175" s="235" t="s">
        <v>215</v>
      </c>
      <c r="F175" s="236" t="s">
        <v>216</v>
      </c>
      <c r="G175" s="237" t="s">
        <v>126</v>
      </c>
      <c r="H175" s="238">
        <v>740.39999999999998</v>
      </c>
      <c r="I175" s="239"/>
      <c r="J175" s="240">
        <f>ROUND(I175*H175,2)</f>
        <v>0</v>
      </c>
      <c r="K175" s="236" t="s">
        <v>127</v>
      </c>
      <c r="L175" s="43"/>
      <c r="M175" s="241" t="s">
        <v>1</v>
      </c>
      <c r="N175" s="242" t="s">
        <v>38</v>
      </c>
      <c r="O175" s="90"/>
      <c r="P175" s="243">
        <f>O175*H175</f>
        <v>0</v>
      </c>
      <c r="Q175" s="243">
        <v>0</v>
      </c>
      <c r="R175" s="243">
        <f>Q175*H175</f>
        <v>0</v>
      </c>
      <c r="S175" s="243">
        <v>0</v>
      </c>
      <c r="T175" s="244">
        <f>S175*H175</f>
        <v>0</v>
      </c>
      <c r="U175" s="37"/>
      <c r="V175" s="37"/>
      <c r="W175" s="37"/>
      <c r="X175" s="37"/>
      <c r="Y175" s="37"/>
      <c r="Z175" s="37"/>
      <c r="AA175" s="37"/>
      <c r="AB175" s="37"/>
      <c r="AC175" s="37"/>
      <c r="AD175" s="37"/>
      <c r="AE175" s="37"/>
      <c r="AR175" s="245" t="s">
        <v>128</v>
      </c>
      <c r="AT175" s="245" t="s">
        <v>123</v>
      </c>
      <c r="AU175" s="245" t="s">
        <v>83</v>
      </c>
      <c r="AY175" s="16" t="s">
        <v>121</v>
      </c>
      <c r="BE175" s="246">
        <f>IF(N175="základní",J175,0)</f>
        <v>0</v>
      </c>
      <c r="BF175" s="246">
        <f>IF(N175="snížená",J175,0)</f>
        <v>0</v>
      </c>
      <c r="BG175" s="246">
        <f>IF(N175="zákl. přenesená",J175,0)</f>
        <v>0</v>
      </c>
      <c r="BH175" s="246">
        <f>IF(N175="sníž. přenesená",J175,0)</f>
        <v>0</v>
      </c>
      <c r="BI175" s="246">
        <f>IF(N175="nulová",J175,0)</f>
        <v>0</v>
      </c>
      <c r="BJ175" s="16" t="s">
        <v>81</v>
      </c>
      <c r="BK175" s="246">
        <f>ROUND(I175*H175,2)</f>
        <v>0</v>
      </c>
      <c r="BL175" s="16" t="s">
        <v>128</v>
      </c>
      <c r="BM175" s="245" t="s">
        <v>217</v>
      </c>
    </row>
    <row r="176" s="2" customFormat="1">
      <c r="A176" s="37"/>
      <c r="B176" s="38"/>
      <c r="C176" s="39"/>
      <c r="D176" s="247" t="s">
        <v>130</v>
      </c>
      <c r="E176" s="39"/>
      <c r="F176" s="248" t="s">
        <v>213</v>
      </c>
      <c r="G176" s="39"/>
      <c r="H176" s="39"/>
      <c r="I176" s="143"/>
      <c r="J176" s="39"/>
      <c r="K176" s="39"/>
      <c r="L176" s="43"/>
      <c r="M176" s="249"/>
      <c r="N176" s="250"/>
      <c r="O176" s="90"/>
      <c r="P176" s="90"/>
      <c r="Q176" s="90"/>
      <c r="R176" s="90"/>
      <c r="S176" s="90"/>
      <c r="T176" s="91"/>
      <c r="U176" s="37"/>
      <c r="V176" s="37"/>
      <c r="W176" s="37"/>
      <c r="X176" s="37"/>
      <c r="Y176" s="37"/>
      <c r="Z176" s="37"/>
      <c r="AA176" s="37"/>
      <c r="AB176" s="37"/>
      <c r="AC176" s="37"/>
      <c r="AD176" s="37"/>
      <c r="AE176" s="37"/>
      <c r="AT176" s="16" t="s">
        <v>130</v>
      </c>
      <c r="AU176" s="16" t="s">
        <v>83</v>
      </c>
    </row>
    <row r="177" s="13" customFormat="1">
      <c r="A177" s="13"/>
      <c r="B177" s="251"/>
      <c r="C177" s="252"/>
      <c r="D177" s="247" t="s">
        <v>132</v>
      </c>
      <c r="E177" s="253" t="s">
        <v>1</v>
      </c>
      <c r="F177" s="254" t="s">
        <v>218</v>
      </c>
      <c r="G177" s="252"/>
      <c r="H177" s="255">
        <v>567</v>
      </c>
      <c r="I177" s="256"/>
      <c r="J177" s="252"/>
      <c r="K177" s="252"/>
      <c r="L177" s="257"/>
      <c r="M177" s="258"/>
      <c r="N177" s="259"/>
      <c r="O177" s="259"/>
      <c r="P177" s="259"/>
      <c r="Q177" s="259"/>
      <c r="R177" s="259"/>
      <c r="S177" s="259"/>
      <c r="T177" s="260"/>
      <c r="U177" s="13"/>
      <c r="V177" s="13"/>
      <c r="W177" s="13"/>
      <c r="X177" s="13"/>
      <c r="Y177" s="13"/>
      <c r="Z177" s="13"/>
      <c r="AA177" s="13"/>
      <c r="AB177" s="13"/>
      <c r="AC177" s="13"/>
      <c r="AD177" s="13"/>
      <c r="AE177" s="13"/>
      <c r="AT177" s="261" t="s">
        <v>132</v>
      </c>
      <c r="AU177" s="261" t="s">
        <v>83</v>
      </c>
      <c r="AV177" s="13" t="s">
        <v>83</v>
      </c>
      <c r="AW177" s="13" t="s">
        <v>30</v>
      </c>
      <c r="AX177" s="13" t="s">
        <v>73</v>
      </c>
      <c r="AY177" s="261" t="s">
        <v>121</v>
      </c>
    </row>
    <row r="178" s="13" customFormat="1">
      <c r="A178" s="13"/>
      <c r="B178" s="251"/>
      <c r="C178" s="252"/>
      <c r="D178" s="247" t="s">
        <v>132</v>
      </c>
      <c r="E178" s="253" t="s">
        <v>1</v>
      </c>
      <c r="F178" s="254" t="s">
        <v>219</v>
      </c>
      <c r="G178" s="252"/>
      <c r="H178" s="255">
        <v>28</v>
      </c>
      <c r="I178" s="256"/>
      <c r="J178" s="252"/>
      <c r="K178" s="252"/>
      <c r="L178" s="257"/>
      <c r="M178" s="258"/>
      <c r="N178" s="259"/>
      <c r="O178" s="259"/>
      <c r="P178" s="259"/>
      <c r="Q178" s="259"/>
      <c r="R178" s="259"/>
      <c r="S178" s="259"/>
      <c r="T178" s="260"/>
      <c r="U178" s="13"/>
      <c r="V178" s="13"/>
      <c r="W178" s="13"/>
      <c r="X178" s="13"/>
      <c r="Y178" s="13"/>
      <c r="Z178" s="13"/>
      <c r="AA178" s="13"/>
      <c r="AB178" s="13"/>
      <c r="AC178" s="13"/>
      <c r="AD178" s="13"/>
      <c r="AE178" s="13"/>
      <c r="AT178" s="261" t="s">
        <v>132</v>
      </c>
      <c r="AU178" s="261" t="s">
        <v>83</v>
      </c>
      <c r="AV178" s="13" t="s">
        <v>83</v>
      </c>
      <c r="AW178" s="13" t="s">
        <v>30</v>
      </c>
      <c r="AX178" s="13" t="s">
        <v>73</v>
      </c>
      <c r="AY178" s="261" t="s">
        <v>121</v>
      </c>
    </row>
    <row r="179" s="13" customFormat="1">
      <c r="A179" s="13"/>
      <c r="B179" s="251"/>
      <c r="C179" s="252"/>
      <c r="D179" s="247" t="s">
        <v>132</v>
      </c>
      <c r="E179" s="253" t="s">
        <v>1</v>
      </c>
      <c r="F179" s="254" t="s">
        <v>220</v>
      </c>
      <c r="G179" s="252"/>
      <c r="H179" s="255">
        <v>78</v>
      </c>
      <c r="I179" s="256"/>
      <c r="J179" s="252"/>
      <c r="K179" s="252"/>
      <c r="L179" s="257"/>
      <c r="M179" s="258"/>
      <c r="N179" s="259"/>
      <c r="O179" s="259"/>
      <c r="P179" s="259"/>
      <c r="Q179" s="259"/>
      <c r="R179" s="259"/>
      <c r="S179" s="259"/>
      <c r="T179" s="260"/>
      <c r="U179" s="13"/>
      <c r="V179" s="13"/>
      <c r="W179" s="13"/>
      <c r="X179" s="13"/>
      <c r="Y179" s="13"/>
      <c r="Z179" s="13"/>
      <c r="AA179" s="13"/>
      <c r="AB179" s="13"/>
      <c r="AC179" s="13"/>
      <c r="AD179" s="13"/>
      <c r="AE179" s="13"/>
      <c r="AT179" s="261" t="s">
        <v>132</v>
      </c>
      <c r="AU179" s="261" t="s">
        <v>83</v>
      </c>
      <c r="AV179" s="13" t="s">
        <v>83</v>
      </c>
      <c r="AW179" s="13" t="s">
        <v>30</v>
      </c>
      <c r="AX179" s="13" t="s">
        <v>73</v>
      </c>
      <c r="AY179" s="261" t="s">
        <v>121</v>
      </c>
    </row>
    <row r="180" s="13" customFormat="1">
      <c r="A180" s="13"/>
      <c r="B180" s="251"/>
      <c r="C180" s="252"/>
      <c r="D180" s="247" t="s">
        <v>132</v>
      </c>
      <c r="E180" s="253" t="s">
        <v>1</v>
      </c>
      <c r="F180" s="254" t="s">
        <v>221</v>
      </c>
      <c r="G180" s="252"/>
      <c r="H180" s="255">
        <v>67.400000000000006</v>
      </c>
      <c r="I180" s="256"/>
      <c r="J180" s="252"/>
      <c r="K180" s="252"/>
      <c r="L180" s="257"/>
      <c r="M180" s="258"/>
      <c r="N180" s="259"/>
      <c r="O180" s="259"/>
      <c r="P180" s="259"/>
      <c r="Q180" s="259"/>
      <c r="R180" s="259"/>
      <c r="S180" s="259"/>
      <c r="T180" s="260"/>
      <c r="U180" s="13"/>
      <c r="V180" s="13"/>
      <c r="W180" s="13"/>
      <c r="X180" s="13"/>
      <c r="Y180" s="13"/>
      <c r="Z180" s="13"/>
      <c r="AA180" s="13"/>
      <c r="AB180" s="13"/>
      <c r="AC180" s="13"/>
      <c r="AD180" s="13"/>
      <c r="AE180" s="13"/>
      <c r="AT180" s="261" t="s">
        <v>132</v>
      </c>
      <c r="AU180" s="261" t="s">
        <v>83</v>
      </c>
      <c r="AV180" s="13" t="s">
        <v>83</v>
      </c>
      <c r="AW180" s="13" t="s">
        <v>30</v>
      </c>
      <c r="AX180" s="13" t="s">
        <v>73</v>
      </c>
      <c r="AY180" s="261" t="s">
        <v>121</v>
      </c>
    </row>
    <row r="181" s="14" customFormat="1">
      <c r="A181" s="14"/>
      <c r="B181" s="262"/>
      <c r="C181" s="263"/>
      <c r="D181" s="247" t="s">
        <v>132</v>
      </c>
      <c r="E181" s="264" t="s">
        <v>1</v>
      </c>
      <c r="F181" s="265" t="s">
        <v>160</v>
      </c>
      <c r="G181" s="263"/>
      <c r="H181" s="266">
        <v>740.39999999999998</v>
      </c>
      <c r="I181" s="267"/>
      <c r="J181" s="263"/>
      <c r="K181" s="263"/>
      <c r="L181" s="268"/>
      <c r="M181" s="269"/>
      <c r="N181" s="270"/>
      <c r="O181" s="270"/>
      <c r="P181" s="270"/>
      <c r="Q181" s="270"/>
      <c r="R181" s="270"/>
      <c r="S181" s="270"/>
      <c r="T181" s="271"/>
      <c r="U181" s="14"/>
      <c r="V181" s="14"/>
      <c r="W181" s="14"/>
      <c r="X181" s="14"/>
      <c r="Y181" s="14"/>
      <c r="Z181" s="14"/>
      <c r="AA181" s="14"/>
      <c r="AB181" s="14"/>
      <c r="AC181" s="14"/>
      <c r="AD181" s="14"/>
      <c r="AE181" s="14"/>
      <c r="AT181" s="272" t="s">
        <v>132</v>
      </c>
      <c r="AU181" s="272" t="s">
        <v>83</v>
      </c>
      <c r="AV181" s="14" t="s">
        <v>128</v>
      </c>
      <c r="AW181" s="14" t="s">
        <v>30</v>
      </c>
      <c r="AX181" s="14" t="s">
        <v>81</v>
      </c>
      <c r="AY181" s="272" t="s">
        <v>121</v>
      </c>
    </row>
    <row r="182" s="2" customFormat="1" ht="33" customHeight="1">
      <c r="A182" s="37"/>
      <c r="B182" s="38"/>
      <c r="C182" s="234" t="s">
        <v>222</v>
      </c>
      <c r="D182" s="234" t="s">
        <v>123</v>
      </c>
      <c r="E182" s="235" t="s">
        <v>223</v>
      </c>
      <c r="F182" s="236" t="s">
        <v>224</v>
      </c>
      <c r="G182" s="237" t="s">
        <v>126</v>
      </c>
      <c r="H182" s="238">
        <v>174</v>
      </c>
      <c r="I182" s="239"/>
      <c r="J182" s="240">
        <f>ROUND(I182*H182,2)</f>
        <v>0</v>
      </c>
      <c r="K182" s="236" t="s">
        <v>127</v>
      </c>
      <c r="L182" s="43"/>
      <c r="M182" s="241" t="s">
        <v>1</v>
      </c>
      <c r="N182" s="242" t="s">
        <v>38</v>
      </c>
      <c r="O182" s="90"/>
      <c r="P182" s="243">
        <f>O182*H182</f>
        <v>0</v>
      </c>
      <c r="Q182" s="243">
        <v>0</v>
      </c>
      <c r="R182" s="243">
        <f>Q182*H182</f>
        <v>0</v>
      </c>
      <c r="S182" s="243">
        <v>0</v>
      </c>
      <c r="T182" s="244">
        <f>S182*H182</f>
        <v>0</v>
      </c>
      <c r="U182" s="37"/>
      <c r="V182" s="37"/>
      <c r="W182" s="37"/>
      <c r="X182" s="37"/>
      <c r="Y182" s="37"/>
      <c r="Z182" s="37"/>
      <c r="AA182" s="37"/>
      <c r="AB182" s="37"/>
      <c r="AC182" s="37"/>
      <c r="AD182" s="37"/>
      <c r="AE182" s="37"/>
      <c r="AR182" s="245" t="s">
        <v>128</v>
      </c>
      <c r="AT182" s="245" t="s">
        <v>123</v>
      </c>
      <c r="AU182" s="245" t="s">
        <v>83</v>
      </c>
      <c r="AY182" s="16" t="s">
        <v>121</v>
      </c>
      <c r="BE182" s="246">
        <f>IF(N182="základní",J182,0)</f>
        <v>0</v>
      </c>
      <c r="BF182" s="246">
        <f>IF(N182="snížená",J182,0)</f>
        <v>0</v>
      </c>
      <c r="BG182" s="246">
        <f>IF(N182="zákl. přenesená",J182,0)</f>
        <v>0</v>
      </c>
      <c r="BH182" s="246">
        <f>IF(N182="sníž. přenesená",J182,0)</f>
        <v>0</v>
      </c>
      <c r="BI182" s="246">
        <f>IF(N182="nulová",J182,0)</f>
        <v>0</v>
      </c>
      <c r="BJ182" s="16" t="s">
        <v>81</v>
      </c>
      <c r="BK182" s="246">
        <f>ROUND(I182*H182,2)</f>
        <v>0</v>
      </c>
      <c r="BL182" s="16" t="s">
        <v>128</v>
      </c>
      <c r="BM182" s="245" t="s">
        <v>225</v>
      </c>
    </row>
    <row r="183" s="2" customFormat="1">
      <c r="A183" s="37"/>
      <c r="B183" s="38"/>
      <c r="C183" s="39"/>
      <c r="D183" s="247" t="s">
        <v>130</v>
      </c>
      <c r="E183" s="39"/>
      <c r="F183" s="248" t="s">
        <v>226</v>
      </c>
      <c r="G183" s="39"/>
      <c r="H183" s="39"/>
      <c r="I183" s="143"/>
      <c r="J183" s="39"/>
      <c r="K183" s="39"/>
      <c r="L183" s="43"/>
      <c r="M183" s="249"/>
      <c r="N183" s="250"/>
      <c r="O183" s="90"/>
      <c r="P183" s="90"/>
      <c r="Q183" s="90"/>
      <c r="R183" s="90"/>
      <c r="S183" s="90"/>
      <c r="T183" s="91"/>
      <c r="U183" s="37"/>
      <c r="V183" s="37"/>
      <c r="W183" s="37"/>
      <c r="X183" s="37"/>
      <c r="Y183" s="37"/>
      <c r="Z183" s="37"/>
      <c r="AA183" s="37"/>
      <c r="AB183" s="37"/>
      <c r="AC183" s="37"/>
      <c r="AD183" s="37"/>
      <c r="AE183" s="37"/>
      <c r="AT183" s="16" t="s">
        <v>130</v>
      </c>
      <c r="AU183" s="16" t="s">
        <v>83</v>
      </c>
    </row>
    <row r="184" s="13" customFormat="1">
      <c r="A184" s="13"/>
      <c r="B184" s="251"/>
      <c r="C184" s="252"/>
      <c r="D184" s="247" t="s">
        <v>132</v>
      </c>
      <c r="E184" s="253" t="s">
        <v>1</v>
      </c>
      <c r="F184" s="254" t="s">
        <v>214</v>
      </c>
      <c r="G184" s="252"/>
      <c r="H184" s="255">
        <v>174</v>
      </c>
      <c r="I184" s="256"/>
      <c r="J184" s="252"/>
      <c r="K184" s="252"/>
      <c r="L184" s="257"/>
      <c r="M184" s="258"/>
      <c r="N184" s="259"/>
      <c r="O184" s="259"/>
      <c r="P184" s="259"/>
      <c r="Q184" s="259"/>
      <c r="R184" s="259"/>
      <c r="S184" s="259"/>
      <c r="T184" s="260"/>
      <c r="U184" s="13"/>
      <c r="V184" s="13"/>
      <c r="W184" s="13"/>
      <c r="X184" s="13"/>
      <c r="Y184" s="13"/>
      <c r="Z184" s="13"/>
      <c r="AA184" s="13"/>
      <c r="AB184" s="13"/>
      <c r="AC184" s="13"/>
      <c r="AD184" s="13"/>
      <c r="AE184" s="13"/>
      <c r="AT184" s="261" t="s">
        <v>132</v>
      </c>
      <c r="AU184" s="261" t="s">
        <v>83</v>
      </c>
      <c r="AV184" s="13" t="s">
        <v>83</v>
      </c>
      <c r="AW184" s="13" t="s">
        <v>30</v>
      </c>
      <c r="AX184" s="13" t="s">
        <v>81</v>
      </c>
      <c r="AY184" s="261" t="s">
        <v>121</v>
      </c>
    </row>
    <row r="185" s="2" customFormat="1" ht="33" customHeight="1">
      <c r="A185" s="37"/>
      <c r="B185" s="38"/>
      <c r="C185" s="234" t="s">
        <v>227</v>
      </c>
      <c r="D185" s="234" t="s">
        <v>123</v>
      </c>
      <c r="E185" s="235" t="s">
        <v>228</v>
      </c>
      <c r="F185" s="236" t="s">
        <v>229</v>
      </c>
      <c r="G185" s="237" t="s">
        <v>126</v>
      </c>
      <c r="H185" s="238">
        <v>174</v>
      </c>
      <c r="I185" s="239"/>
      <c r="J185" s="240">
        <f>ROUND(I185*H185,2)</f>
        <v>0</v>
      </c>
      <c r="K185" s="236" t="s">
        <v>127</v>
      </c>
      <c r="L185" s="43"/>
      <c r="M185" s="241" t="s">
        <v>1</v>
      </c>
      <c r="N185" s="242" t="s">
        <v>38</v>
      </c>
      <c r="O185" s="90"/>
      <c r="P185" s="243">
        <f>O185*H185</f>
        <v>0</v>
      </c>
      <c r="Q185" s="243">
        <v>0</v>
      </c>
      <c r="R185" s="243">
        <f>Q185*H185</f>
        <v>0</v>
      </c>
      <c r="S185" s="243">
        <v>0</v>
      </c>
      <c r="T185" s="244">
        <f>S185*H185</f>
        <v>0</v>
      </c>
      <c r="U185" s="37"/>
      <c r="V185" s="37"/>
      <c r="W185" s="37"/>
      <c r="X185" s="37"/>
      <c r="Y185" s="37"/>
      <c r="Z185" s="37"/>
      <c r="AA185" s="37"/>
      <c r="AB185" s="37"/>
      <c r="AC185" s="37"/>
      <c r="AD185" s="37"/>
      <c r="AE185" s="37"/>
      <c r="AR185" s="245" t="s">
        <v>128</v>
      </c>
      <c r="AT185" s="245" t="s">
        <v>123</v>
      </c>
      <c r="AU185" s="245" t="s">
        <v>83</v>
      </c>
      <c r="AY185" s="16" t="s">
        <v>121</v>
      </c>
      <c r="BE185" s="246">
        <f>IF(N185="základní",J185,0)</f>
        <v>0</v>
      </c>
      <c r="BF185" s="246">
        <f>IF(N185="snížená",J185,0)</f>
        <v>0</v>
      </c>
      <c r="BG185" s="246">
        <f>IF(N185="zákl. přenesená",J185,0)</f>
        <v>0</v>
      </c>
      <c r="BH185" s="246">
        <f>IF(N185="sníž. přenesená",J185,0)</f>
        <v>0</v>
      </c>
      <c r="BI185" s="246">
        <f>IF(N185="nulová",J185,0)</f>
        <v>0</v>
      </c>
      <c r="BJ185" s="16" t="s">
        <v>81</v>
      </c>
      <c r="BK185" s="246">
        <f>ROUND(I185*H185,2)</f>
        <v>0</v>
      </c>
      <c r="BL185" s="16" t="s">
        <v>128</v>
      </c>
      <c r="BM185" s="245" t="s">
        <v>230</v>
      </c>
    </row>
    <row r="186" s="2" customFormat="1">
      <c r="A186" s="37"/>
      <c r="B186" s="38"/>
      <c r="C186" s="39"/>
      <c r="D186" s="247" t="s">
        <v>130</v>
      </c>
      <c r="E186" s="39"/>
      <c r="F186" s="248" t="s">
        <v>231</v>
      </c>
      <c r="G186" s="39"/>
      <c r="H186" s="39"/>
      <c r="I186" s="143"/>
      <c r="J186" s="39"/>
      <c r="K186" s="39"/>
      <c r="L186" s="43"/>
      <c r="M186" s="249"/>
      <c r="N186" s="250"/>
      <c r="O186" s="90"/>
      <c r="P186" s="90"/>
      <c r="Q186" s="90"/>
      <c r="R186" s="90"/>
      <c r="S186" s="90"/>
      <c r="T186" s="91"/>
      <c r="U186" s="37"/>
      <c r="V186" s="37"/>
      <c r="W186" s="37"/>
      <c r="X186" s="37"/>
      <c r="Y186" s="37"/>
      <c r="Z186" s="37"/>
      <c r="AA186" s="37"/>
      <c r="AB186" s="37"/>
      <c r="AC186" s="37"/>
      <c r="AD186" s="37"/>
      <c r="AE186" s="37"/>
      <c r="AT186" s="16" t="s">
        <v>130</v>
      </c>
      <c r="AU186" s="16" t="s">
        <v>83</v>
      </c>
    </row>
    <row r="187" s="13" customFormat="1">
      <c r="A187" s="13"/>
      <c r="B187" s="251"/>
      <c r="C187" s="252"/>
      <c r="D187" s="247" t="s">
        <v>132</v>
      </c>
      <c r="E187" s="253" t="s">
        <v>1</v>
      </c>
      <c r="F187" s="254" t="s">
        <v>232</v>
      </c>
      <c r="G187" s="252"/>
      <c r="H187" s="255">
        <v>174</v>
      </c>
      <c r="I187" s="256"/>
      <c r="J187" s="252"/>
      <c r="K187" s="252"/>
      <c r="L187" s="257"/>
      <c r="M187" s="258"/>
      <c r="N187" s="259"/>
      <c r="O187" s="259"/>
      <c r="P187" s="259"/>
      <c r="Q187" s="259"/>
      <c r="R187" s="259"/>
      <c r="S187" s="259"/>
      <c r="T187" s="260"/>
      <c r="U187" s="13"/>
      <c r="V187" s="13"/>
      <c r="W187" s="13"/>
      <c r="X187" s="13"/>
      <c r="Y187" s="13"/>
      <c r="Z187" s="13"/>
      <c r="AA187" s="13"/>
      <c r="AB187" s="13"/>
      <c r="AC187" s="13"/>
      <c r="AD187" s="13"/>
      <c r="AE187" s="13"/>
      <c r="AT187" s="261" t="s">
        <v>132</v>
      </c>
      <c r="AU187" s="261" t="s">
        <v>83</v>
      </c>
      <c r="AV187" s="13" t="s">
        <v>83</v>
      </c>
      <c r="AW187" s="13" t="s">
        <v>30</v>
      </c>
      <c r="AX187" s="13" t="s">
        <v>81</v>
      </c>
      <c r="AY187" s="261" t="s">
        <v>121</v>
      </c>
    </row>
    <row r="188" s="2" customFormat="1" ht="16.5" customHeight="1">
      <c r="A188" s="37"/>
      <c r="B188" s="38"/>
      <c r="C188" s="273" t="s">
        <v>233</v>
      </c>
      <c r="D188" s="273" t="s">
        <v>186</v>
      </c>
      <c r="E188" s="274" t="s">
        <v>234</v>
      </c>
      <c r="F188" s="275" t="s">
        <v>235</v>
      </c>
      <c r="G188" s="276" t="s">
        <v>236</v>
      </c>
      <c r="H188" s="277">
        <v>4.3499999999999996</v>
      </c>
      <c r="I188" s="278"/>
      <c r="J188" s="279">
        <f>ROUND(I188*H188,2)</f>
        <v>0</v>
      </c>
      <c r="K188" s="275" t="s">
        <v>127</v>
      </c>
      <c r="L188" s="280"/>
      <c r="M188" s="281" t="s">
        <v>1</v>
      </c>
      <c r="N188" s="282" t="s">
        <v>38</v>
      </c>
      <c r="O188" s="90"/>
      <c r="P188" s="243">
        <f>O188*H188</f>
        <v>0</v>
      </c>
      <c r="Q188" s="243">
        <v>0.001</v>
      </c>
      <c r="R188" s="243">
        <f>Q188*H188</f>
        <v>0.0043499999999999997</v>
      </c>
      <c r="S188" s="243">
        <v>0</v>
      </c>
      <c r="T188" s="244">
        <f>S188*H188</f>
        <v>0</v>
      </c>
      <c r="U188" s="37"/>
      <c r="V188" s="37"/>
      <c r="W188" s="37"/>
      <c r="X188" s="37"/>
      <c r="Y188" s="37"/>
      <c r="Z188" s="37"/>
      <c r="AA188" s="37"/>
      <c r="AB188" s="37"/>
      <c r="AC188" s="37"/>
      <c r="AD188" s="37"/>
      <c r="AE188" s="37"/>
      <c r="AR188" s="245" t="s">
        <v>174</v>
      </c>
      <c r="AT188" s="245" t="s">
        <v>186</v>
      </c>
      <c r="AU188" s="245" t="s">
        <v>83</v>
      </c>
      <c r="AY188" s="16" t="s">
        <v>121</v>
      </c>
      <c r="BE188" s="246">
        <f>IF(N188="základní",J188,0)</f>
        <v>0</v>
      </c>
      <c r="BF188" s="246">
        <f>IF(N188="snížená",J188,0)</f>
        <v>0</v>
      </c>
      <c r="BG188" s="246">
        <f>IF(N188="zákl. přenesená",J188,0)</f>
        <v>0</v>
      </c>
      <c r="BH188" s="246">
        <f>IF(N188="sníž. přenesená",J188,0)</f>
        <v>0</v>
      </c>
      <c r="BI188" s="246">
        <f>IF(N188="nulová",J188,0)</f>
        <v>0</v>
      </c>
      <c r="BJ188" s="16" t="s">
        <v>81</v>
      </c>
      <c r="BK188" s="246">
        <f>ROUND(I188*H188,2)</f>
        <v>0</v>
      </c>
      <c r="BL188" s="16" t="s">
        <v>128</v>
      </c>
      <c r="BM188" s="245" t="s">
        <v>237</v>
      </c>
    </row>
    <row r="189" s="13" customFormat="1">
      <c r="A189" s="13"/>
      <c r="B189" s="251"/>
      <c r="C189" s="252"/>
      <c r="D189" s="247" t="s">
        <v>132</v>
      </c>
      <c r="E189" s="253" t="s">
        <v>1</v>
      </c>
      <c r="F189" s="254" t="s">
        <v>238</v>
      </c>
      <c r="G189" s="252"/>
      <c r="H189" s="255">
        <v>4.3499999999999996</v>
      </c>
      <c r="I189" s="256"/>
      <c r="J189" s="252"/>
      <c r="K189" s="252"/>
      <c r="L189" s="257"/>
      <c r="M189" s="258"/>
      <c r="N189" s="259"/>
      <c r="O189" s="259"/>
      <c r="P189" s="259"/>
      <c r="Q189" s="259"/>
      <c r="R189" s="259"/>
      <c r="S189" s="259"/>
      <c r="T189" s="260"/>
      <c r="U189" s="13"/>
      <c r="V189" s="13"/>
      <c r="W189" s="13"/>
      <c r="X189" s="13"/>
      <c r="Y189" s="13"/>
      <c r="Z189" s="13"/>
      <c r="AA189" s="13"/>
      <c r="AB189" s="13"/>
      <c r="AC189" s="13"/>
      <c r="AD189" s="13"/>
      <c r="AE189" s="13"/>
      <c r="AT189" s="261" t="s">
        <v>132</v>
      </c>
      <c r="AU189" s="261" t="s">
        <v>83</v>
      </c>
      <c r="AV189" s="13" t="s">
        <v>83</v>
      </c>
      <c r="AW189" s="13" t="s">
        <v>30</v>
      </c>
      <c r="AX189" s="13" t="s">
        <v>81</v>
      </c>
      <c r="AY189" s="261" t="s">
        <v>121</v>
      </c>
    </row>
    <row r="190" s="12" customFormat="1" ht="22.8" customHeight="1">
      <c r="A190" s="12"/>
      <c r="B190" s="218"/>
      <c r="C190" s="219"/>
      <c r="D190" s="220" t="s">
        <v>72</v>
      </c>
      <c r="E190" s="232" t="s">
        <v>83</v>
      </c>
      <c r="F190" s="232" t="s">
        <v>239</v>
      </c>
      <c r="G190" s="219"/>
      <c r="H190" s="219"/>
      <c r="I190" s="222"/>
      <c r="J190" s="233">
        <f>BK190</f>
        <v>0</v>
      </c>
      <c r="K190" s="219"/>
      <c r="L190" s="224"/>
      <c r="M190" s="225"/>
      <c r="N190" s="226"/>
      <c r="O190" s="226"/>
      <c r="P190" s="227">
        <f>SUM(P191:P196)</f>
        <v>0</v>
      </c>
      <c r="Q190" s="226"/>
      <c r="R190" s="227">
        <f>SUM(R191:R196)</f>
        <v>16.762423999999999</v>
      </c>
      <c r="S190" s="226"/>
      <c r="T190" s="228">
        <f>SUM(T191:T196)</f>
        <v>0</v>
      </c>
      <c r="U190" s="12"/>
      <c r="V190" s="12"/>
      <c r="W190" s="12"/>
      <c r="X190" s="12"/>
      <c r="Y190" s="12"/>
      <c r="Z190" s="12"/>
      <c r="AA190" s="12"/>
      <c r="AB190" s="12"/>
      <c r="AC190" s="12"/>
      <c r="AD190" s="12"/>
      <c r="AE190" s="12"/>
      <c r="AR190" s="229" t="s">
        <v>81</v>
      </c>
      <c r="AT190" s="230" t="s">
        <v>72</v>
      </c>
      <c r="AU190" s="230" t="s">
        <v>81</v>
      </c>
      <c r="AY190" s="229" t="s">
        <v>121</v>
      </c>
      <c r="BK190" s="231">
        <f>SUM(BK191:BK196)</f>
        <v>0</v>
      </c>
    </row>
    <row r="191" s="2" customFormat="1" ht="33" customHeight="1">
      <c r="A191" s="37"/>
      <c r="B191" s="38"/>
      <c r="C191" s="234" t="s">
        <v>240</v>
      </c>
      <c r="D191" s="234" t="s">
        <v>123</v>
      </c>
      <c r="E191" s="235" t="s">
        <v>241</v>
      </c>
      <c r="F191" s="236" t="s">
        <v>242</v>
      </c>
      <c r="G191" s="237" t="s">
        <v>151</v>
      </c>
      <c r="H191" s="238">
        <v>1.3999999999999999</v>
      </c>
      <c r="I191" s="239"/>
      <c r="J191" s="240">
        <f>ROUND(I191*H191,2)</f>
        <v>0</v>
      </c>
      <c r="K191" s="236" t="s">
        <v>127</v>
      </c>
      <c r="L191" s="43"/>
      <c r="M191" s="241" t="s">
        <v>1</v>
      </c>
      <c r="N191" s="242" t="s">
        <v>38</v>
      </c>
      <c r="O191" s="90"/>
      <c r="P191" s="243">
        <f>O191*H191</f>
        <v>0</v>
      </c>
      <c r="Q191" s="243">
        <v>2.1600000000000001</v>
      </c>
      <c r="R191" s="243">
        <f>Q191*H191</f>
        <v>3.024</v>
      </c>
      <c r="S191" s="243">
        <v>0</v>
      </c>
      <c r="T191" s="244">
        <f>S191*H191</f>
        <v>0</v>
      </c>
      <c r="U191" s="37"/>
      <c r="V191" s="37"/>
      <c r="W191" s="37"/>
      <c r="X191" s="37"/>
      <c r="Y191" s="37"/>
      <c r="Z191" s="37"/>
      <c r="AA191" s="37"/>
      <c r="AB191" s="37"/>
      <c r="AC191" s="37"/>
      <c r="AD191" s="37"/>
      <c r="AE191" s="37"/>
      <c r="AR191" s="245" t="s">
        <v>128</v>
      </c>
      <c r="AT191" s="245" t="s">
        <v>123</v>
      </c>
      <c r="AU191" s="245" t="s">
        <v>83</v>
      </c>
      <c r="AY191" s="16" t="s">
        <v>121</v>
      </c>
      <c r="BE191" s="246">
        <f>IF(N191="základní",J191,0)</f>
        <v>0</v>
      </c>
      <c r="BF191" s="246">
        <f>IF(N191="snížená",J191,0)</f>
        <v>0</v>
      </c>
      <c r="BG191" s="246">
        <f>IF(N191="zákl. přenesená",J191,0)</f>
        <v>0</v>
      </c>
      <c r="BH191" s="246">
        <f>IF(N191="sníž. přenesená",J191,0)</f>
        <v>0</v>
      </c>
      <c r="BI191" s="246">
        <f>IF(N191="nulová",J191,0)</f>
        <v>0</v>
      </c>
      <c r="BJ191" s="16" t="s">
        <v>81</v>
      </c>
      <c r="BK191" s="246">
        <f>ROUND(I191*H191,2)</f>
        <v>0</v>
      </c>
      <c r="BL191" s="16" t="s">
        <v>128</v>
      </c>
      <c r="BM191" s="245" t="s">
        <v>243</v>
      </c>
    </row>
    <row r="192" s="2" customFormat="1">
      <c r="A192" s="37"/>
      <c r="B192" s="38"/>
      <c r="C192" s="39"/>
      <c r="D192" s="247" t="s">
        <v>130</v>
      </c>
      <c r="E192" s="39"/>
      <c r="F192" s="248" t="s">
        <v>244</v>
      </c>
      <c r="G192" s="39"/>
      <c r="H192" s="39"/>
      <c r="I192" s="143"/>
      <c r="J192" s="39"/>
      <c r="K192" s="39"/>
      <c r="L192" s="43"/>
      <c r="M192" s="249"/>
      <c r="N192" s="250"/>
      <c r="O192" s="90"/>
      <c r="P192" s="90"/>
      <c r="Q192" s="90"/>
      <c r="R192" s="90"/>
      <c r="S192" s="90"/>
      <c r="T192" s="91"/>
      <c r="U192" s="37"/>
      <c r="V192" s="37"/>
      <c r="W192" s="37"/>
      <c r="X192" s="37"/>
      <c r="Y192" s="37"/>
      <c r="Z192" s="37"/>
      <c r="AA192" s="37"/>
      <c r="AB192" s="37"/>
      <c r="AC192" s="37"/>
      <c r="AD192" s="37"/>
      <c r="AE192" s="37"/>
      <c r="AT192" s="16" t="s">
        <v>130</v>
      </c>
      <c r="AU192" s="16" t="s">
        <v>83</v>
      </c>
    </row>
    <row r="193" s="13" customFormat="1">
      <c r="A193" s="13"/>
      <c r="B193" s="251"/>
      <c r="C193" s="252"/>
      <c r="D193" s="247" t="s">
        <v>132</v>
      </c>
      <c r="E193" s="253" t="s">
        <v>1</v>
      </c>
      <c r="F193" s="254" t="s">
        <v>245</v>
      </c>
      <c r="G193" s="252"/>
      <c r="H193" s="255">
        <v>1.3999999999999999</v>
      </c>
      <c r="I193" s="256"/>
      <c r="J193" s="252"/>
      <c r="K193" s="252"/>
      <c r="L193" s="257"/>
      <c r="M193" s="258"/>
      <c r="N193" s="259"/>
      <c r="O193" s="259"/>
      <c r="P193" s="259"/>
      <c r="Q193" s="259"/>
      <c r="R193" s="259"/>
      <c r="S193" s="259"/>
      <c r="T193" s="260"/>
      <c r="U193" s="13"/>
      <c r="V193" s="13"/>
      <c r="W193" s="13"/>
      <c r="X193" s="13"/>
      <c r="Y193" s="13"/>
      <c r="Z193" s="13"/>
      <c r="AA193" s="13"/>
      <c r="AB193" s="13"/>
      <c r="AC193" s="13"/>
      <c r="AD193" s="13"/>
      <c r="AE193" s="13"/>
      <c r="AT193" s="261" t="s">
        <v>132</v>
      </c>
      <c r="AU193" s="261" t="s">
        <v>83</v>
      </c>
      <c r="AV193" s="13" t="s">
        <v>83</v>
      </c>
      <c r="AW193" s="13" t="s">
        <v>30</v>
      </c>
      <c r="AX193" s="13" t="s">
        <v>81</v>
      </c>
      <c r="AY193" s="261" t="s">
        <v>121</v>
      </c>
    </row>
    <row r="194" s="2" customFormat="1" ht="21.75" customHeight="1">
      <c r="A194" s="37"/>
      <c r="B194" s="38"/>
      <c r="C194" s="234" t="s">
        <v>246</v>
      </c>
      <c r="D194" s="234" t="s">
        <v>123</v>
      </c>
      <c r="E194" s="235" t="s">
        <v>247</v>
      </c>
      <c r="F194" s="236" t="s">
        <v>248</v>
      </c>
      <c r="G194" s="237" t="s">
        <v>151</v>
      </c>
      <c r="H194" s="238">
        <v>5.5999999999999996</v>
      </c>
      <c r="I194" s="239"/>
      <c r="J194" s="240">
        <f>ROUND(I194*H194,2)</f>
        <v>0</v>
      </c>
      <c r="K194" s="236" t="s">
        <v>127</v>
      </c>
      <c r="L194" s="43"/>
      <c r="M194" s="241" t="s">
        <v>1</v>
      </c>
      <c r="N194" s="242" t="s">
        <v>38</v>
      </c>
      <c r="O194" s="90"/>
      <c r="P194" s="243">
        <f>O194*H194</f>
        <v>0</v>
      </c>
      <c r="Q194" s="243">
        <v>2.45329</v>
      </c>
      <c r="R194" s="243">
        <f>Q194*H194</f>
        <v>13.738423999999998</v>
      </c>
      <c r="S194" s="243">
        <v>0</v>
      </c>
      <c r="T194" s="244">
        <f>S194*H194</f>
        <v>0</v>
      </c>
      <c r="U194" s="37"/>
      <c r="V194" s="37"/>
      <c r="W194" s="37"/>
      <c r="X194" s="37"/>
      <c r="Y194" s="37"/>
      <c r="Z194" s="37"/>
      <c r="AA194" s="37"/>
      <c r="AB194" s="37"/>
      <c r="AC194" s="37"/>
      <c r="AD194" s="37"/>
      <c r="AE194" s="37"/>
      <c r="AR194" s="245" t="s">
        <v>128</v>
      </c>
      <c r="AT194" s="245" t="s">
        <v>123</v>
      </c>
      <c r="AU194" s="245" t="s">
        <v>83</v>
      </c>
      <c r="AY194" s="16" t="s">
        <v>121</v>
      </c>
      <c r="BE194" s="246">
        <f>IF(N194="základní",J194,0)</f>
        <v>0</v>
      </c>
      <c r="BF194" s="246">
        <f>IF(N194="snížená",J194,0)</f>
        <v>0</v>
      </c>
      <c r="BG194" s="246">
        <f>IF(N194="zákl. přenesená",J194,0)</f>
        <v>0</v>
      </c>
      <c r="BH194" s="246">
        <f>IF(N194="sníž. přenesená",J194,0)</f>
        <v>0</v>
      </c>
      <c r="BI194" s="246">
        <f>IF(N194="nulová",J194,0)</f>
        <v>0</v>
      </c>
      <c r="BJ194" s="16" t="s">
        <v>81</v>
      </c>
      <c r="BK194" s="246">
        <f>ROUND(I194*H194,2)</f>
        <v>0</v>
      </c>
      <c r="BL194" s="16" t="s">
        <v>128</v>
      </c>
      <c r="BM194" s="245" t="s">
        <v>249</v>
      </c>
    </row>
    <row r="195" s="2" customFormat="1">
      <c r="A195" s="37"/>
      <c r="B195" s="38"/>
      <c r="C195" s="39"/>
      <c r="D195" s="247" t="s">
        <v>130</v>
      </c>
      <c r="E195" s="39"/>
      <c r="F195" s="248" t="s">
        <v>250</v>
      </c>
      <c r="G195" s="39"/>
      <c r="H195" s="39"/>
      <c r="I195" s="143"/>
      <c r="J195" s="39"/>
      <c r="K195" s="39"/>
      <c r="L195" s="43"/>
      <c r="M195" s="249"/>
      <c r="N195" s="250"/>
      <c r="O195" s="90"/>
      <c r="P195" s="90"/>
      <c r="Q195" s="90"/>
      <c r="R195" s="90"/>
      <c r="S195" s="90"/>
      <c r="T195" s="91"/>
      <c r="U195" s="37"/>
      <c r="V195" s="37"/>
      <c r="W195" s="37"/>
      <c r="X195" s="37"/>
      <c r="Y195" s="37"/>
      <c r="Z195" s="37"/>
      <c r="AA195" s="37"/>
      <c r="AB195" s="37"/>
      <c r="AC195" s="37"/>
      <c r="AD195" s="37"/>
      <c r="AE195" s="37"/>
      <c r="AT195" s="16" t="s">
        <v>130</v>
      </c>
      <c r="AU195" s="16" t="s">
        <v>83</v>
      </c>
    </row>
    <row r="196" s="13" customFormat="1">
      <c r="A196" s="13"/>
      <c r="B196" s="251"/>
      <c r="C196" s="252"/>
      <c r="D196" s="247" t="s">
        <v>132</v>
      </c>
      <c r="E196" s="253" t="s">
        <v>1</v>
      </c>
      <c r="F196" s="254" t="s">
        <v>251</v>
      </c>
      <c r="G196" s="252"/>
      <c r="H196" s="255">
        <v>5.5999999999999996</v>
      </c>
      <c r="I196" s="256"/>
      <c r="J196" s="252"/>
      <c r="K196" s="252"/>
      <c r="L196" s="257"/>
      <c r="M196" s="258"/>
      <c r="N196" s="259"/>
      <c r="O196" s="259"/>
      <c r="P196" s="259"/>
      <c r="Q196" s="259"/>
      <c r="R196" s="259"/>
      <c r="S196" s="259"/>
      <c r="T196" s="260"/>
      <c r="U196" s="13"/>
      <c r="V196" s="13"/>
      <c r="W196" s="13"/>
      <c r="X196" s="13"/>
      <c r="Y196" s="13"/>
      <c r="Z196" s="13"/>
      <c r="AA196" s="13"/>
      <c r="AB196" s="13"/>
      <c r="AC196" s="13"/>
      <c r="AD196" s="13"/>
      <c r="AE196" s="13"/>
      <c r="AT196" s="261" t="s">
        <v>132</v>
      </c>
      <c r="AU196" s="261" t="s">
        <v>83</v>
      </c>
      <c r="AV196" s="13" t="s">
        <v>83</v>
      </c>
      <c r="AW196" s="13" t="s">
        <v>30</v>
      </c>
      <c r="AX196" s="13" t="s">
        <v>81</v>
      </c>
      <c r="AY196" s="261" t="s">
        <v>121</v>
      </c>
    </row>
    <row r="197" s="12" customFormat="1" ht="22.8" customHeight="1">
      <c r="A197" s="12"/>
      <c r="B197" s="218"/>
      <c r="C197" s="219"/>
      <c r="D197" s="220" t="s">
        <v>72</v>
      </c>
      <c r="E197" s="232" t="s">
        <v>137</v>
      </c>
      <c r="F197" s="232" t="s">
        <v>252</v>
      </c>
      <c r="G197" s="219"/>
      <c r="H197" s="219"/>
      <c r="I197" s="222"/>
      <c r="J197" s="233">
        <f>BK197</f>
        <v>0</v>
      </c>
      <c r="K197" s="219"/>
      <c r="L197" s="224"/>
      <c r="M197" s="225"/>
      <c r="N197" s="226"/>
      <c r="O197" s="226"/>
      <c r="P197" s="227">
        <f>SUM(P198:P199)</f>
        <v>0</v>
      </c>
      <c r="Q197" s="226"/>
      <c r="R197" s="227">
        <f>SUM(R198:R199)</f>
        <v>16.020900000000001</v>
      </c>
      <c r="S197" s="226"/>
      <c r="T197" s="228">
        <f>SUM(T198:T199)</f>
        <v>0</v>
      </c>
      <c r="U197" s="12"/>
      <c r="V197" s="12"/>
      <c r="W197" s="12"/>
      <c r="X197" s="12"/>
      <c r="Y197" s="12"/>
      <c r="Z197" s="12"/>
      <c r="AA197" s="12"/>
      <c r="AB197" s="12"/>
      <c r="AC197" s="12"/>
      <c r="AD197" s="12"/>
      <c r="AE197" s="12"/>
      <c r="AR197" s="229" t="s">
        <v>81</v>
      </c>
      <c r="AT197" s="230" t="s">
        <v>72</v>
      </c>
      <c r="AU197" s="230" t="s">
        <v>81</v>
      </c>
      <c r="AY197" s="229" t="s">
        <v>121</v>
      </c>
      <c r="BK197" s="231">
        <f>SUM(BK198:BK199)</f>
        <v>0</v>
      </c>
    </row>
    <row r="198" s="2" customFormat="1" ht="33" customHeight="1">
      <c r="A198" s="37"/>
      <c r="B198" s="38"/>
      <c r="C198" s="234" t="s">
        <v>7</v>
      </c>
      <c r="D198" s="234" t="s">
        <v>123</v>
      </c>
      <c r="E198" s="235" t="s">
        <v>253</v>
      </c>
      <c r="F198" s="236" t="s">
        <v>254</v>
      </c>
      <c r="G198" s="237" t="s">
        <v>255</v>
      </c>
      <c r="H198" s="238">
        <v>35</v>
      </c>
      <c r="I198" s="239"/>
      <c r="J198" s="240">
        <f>ROUND(I198*H198,2)</f>
        <v>0</v>
      </c>
      <c r="K198" s="236" t="s">
        <v>127</v>
      </c>
      <c r="L198" s="43"/>
      <c r="M198" s="241" t="s">
        <v>1</v>
      </c>
      <c r="N198" s="242" t="s">
        <v>38</v>
      </c>
      <c r="O198" s="90"/>
      <c r="P198" s="243">
        <f>O198*H198</f>
        <v>0</v>
      </c>
      <c r="Q198" s="243">
        <v>0.45773999999999998</v>
      </c>
      <c r="R198" s="243">
        <f>Q198*H198</f>
        <v>16.020900000000001</v>
      </c>
      <c r="S198" s="243">
        <v>0</v>
      </c>
      <c r="T198" s="244">
        <f>S198*H198</f>
        <v>0</v>
      </c>
      <c r="U198" s="37"/>
      <c r="V198" s="37"/>
      <c r="W198" s="37"/>
      <c r="X198" s="37"/>
      <c r="Y198" s="37"/>
      <c r="Z198" s="37"/>
      <c r="AA198" s="37"/>
      <c r="AB198" s="37"/>
      <c r="AC198" s="37"/>
      <c r="AD198" s="37"/>
      <c r="AE198" s="37"/>
      <c r="AR198" s="245" t="s">
        <v>128</v>
      </c>
      <c r="AT198" s="245" t="s">
        <v>123</v>
      </c>
      <c r="AU198" s="245" t="s">
        <v>83</v>
      </c>
      <c r="AY198" s="16" t="s">
        <v>121</v>
      </c>
      <c r="BE198" s="246">
        <f>IF(N198="základní",J198,0)</f>
        <v>0</v>
      </c>
      <c r="BF198" s="246">
        <f>IF(N198="snížená",J198,0)</f>
        <v>0</v>
      </c>
      <c r="BG198" s="246">
        <f>IF(N198="zákl. přenesená",J198,0)</f>
        <v>0</v>
      </c>
      <c r="BH198" s="246">
        <f>IF(N198="sníž. přenesená",J198,0)</f>
        <v>0</v>
      </c>
      <c r="BI198" s="246">
        <f>IF(N198="nulová",J198,0)</f>
        <v>0</v>
      </c>
      <c r="BJ198" s="16" t="s">
        <v>81</v>
      </c>
      <c r="BK198" s="246">
        <f>ROUND(I198*H198,2)</f>
        <v>0</v>
      </c>
      <c r="BL198" s="16" t="s">
        <v>128</v>
      </c>
      <c r="BM198" s="245" t="s">
        <v>256</v>
      </c>
    </row>
    <row r="199" s="2" customFormat="1">
      <c r="A199" s="37"/>
      <c r="B199" s="38"/>
      <c r="C199" s="39"/>
      <c r="D199" s="247" t="s">
        <v>130</v>
      </c>
      <c r="E199" s="39"/>
      <c r="F199" s="248" t="s">
        <v>257</v>
      </c>
      <c r="G199" s="39"/>
      <c r="H199" s="39"/>
      <c r="I199" s="143"/>
      <c r="J199" s="39"/>
      <c r="K199" s="39"/>
      <c r="L199" s="43"/>
      <c r="M199" s="249"/>
      <c r="N199" s="250"/>
      <c r="O199" s="90"/>
      <c r="P199" s="90"/>
      <c r="Q199" s="90"/>
      <c r="R199" s="90"/>
      <c r="S199" s="90"/>
      <c r="T199" s="91"/>
      <c r="U199" s="37"/>
      <c r="V199" s="37"/>
      <c r="W199" s="37"/>
      <c r="X199" s="37"/>
      <c r="Y199" s="37"/>
      <c r="Z199" s="37"/>
      <c r="AA199" s="37"/>
      <c r="AB199" s="37"/>
      <c r="AC199" s="37"/>
      <c r="AD199" s="37"/>
      <c r="AE199" s="37"/>
      <c r="AT199" s="16" t="s">
        <v>130</v>
      </c>
      <c r="AU199" s="16" t="s">
        <v>83</v>
      </c>
    </row>
    <row r="200" s="12" customFormat="1" ht="22.8" customHeight="1">
      <c r="A200" s="12"/>
      <c r="B200" s="218"/>
      <c r="C200" s="219"/>
      <c r="D200" s="220" t="s">
        <v>72</v>
      </c>
      <c r="E200" s="232" t="s">
        <v>148</v>
      </c>
      <c r="F200" s="232" t="s">
        <v>258</v>
      </c>
      <c r="G200" s="219"/>
      <c r="H200" s="219"/>
      <c r="I200" s="222"/>
      <c r="J200" s="233">
        <f>BK200</f>
        <v>0</v>
      </c>
      <c r="K200" s="219"/>
      <c r="L200" s="224"/>
      <c r="M200" s="225"/>
      <c r="N200" s="226"/>
      <c r="O200" s="226"/>
      <c r="P200" s="227">
        <f>SUM(P201:P225)</f>
        <v>0</v>
      </c>
      <c r="Q200" s="226"/>
      <c r="R200" s="227">
        <f>SUM(R201:R225)</f>
        <v>361.49410999999998</v>
      </c>
      <c r="S200" s="226"/>
      <c r="T200" s="228">
        <f>SUM(T201:T225)</f>
        <v>0</v>
      </c>
      <c r="U200" s="12"/>
      <c r="V200" s="12"/>
      <c r="W200" s="12"/>
      <c r="X200" s="12"/>
      <c r="Y200" s="12"/>
      <c r="Z200" s="12"/>
      <c r="AA200" s="12"/>
      <c r="AB200" s="12"/>
      <c r="AC200" s="12"/>
      <c r="AD200" s="12"/>
      <c r="AE200" s="12"/>
      <c r="AR200" s="229" t="s">
        <v>81</v>
      </c>
      <c r="AT200" s="230" t="s">
        <v>72</v>
      </c>
      <c r="AU200" s="230" t="s">
        <v>81</v>
      </c>
      <c r="AY200" s="229" t="s">
        <v>121</v>
      </c>
      <c r="BK200" s="231">
        <f>SUM(BK201:BK225)</f>
        <v>0</v>
      </c>
    </row>
    <row r="201" s="2" customFormat="1" ht="21.75" customHeight="1">
      <c r="A201" s="37"/>
      <c r="B201" s="38"/>
      <c r="C201" s="234" t="s">
        <v>259</v>
      </c>
      <c r="D201" s="234" t="s">
        <v>123</v>
      </c>
      <c r="E201" s="235" t="s">
        <v>260</v>
      </c>
      <c r="F201" s="236" t="s">
        <v>261</v>
      </c>
      <c r="G201" s="237" t="s">
        <v>126</v>
      </c>
      <c r="H201" s="238">
        <v>673</v>
      </c>
      <c r="I201" s="239"/>
      <c r="J201" s="240">
        <f>ROUND(I201*H201,2)</f>
        <v>0</v>
      </c>
      <c r="K201" s="236" t="s">
        <v>127</v>
      </c>
      <c r="L201" s="43"/>
      <c r="M201" s="241" t="s">
        <v>1</v>
      </c>
      <c r="N201" s="242" t="s">
        <v>38</v>
      </c>
      <c r="O201" s="90"/>
      <c r="P201" s="243">
        <f>O201*H201</f>
        <v>0</v>
      </c>
      <c r="Q201" s="243">
        <v>0.34499999999999997</v>
      </c>
      <c r="R201" s="243">
        <f>Q201*H201</f>
        <v>232.18499999999997</v>
      </c>
      <c r="S201" s="243">
        <v>0</v>
      </c>
      <c r="T201" s="244">
        <f>S201*H201</f>
        <v>0</v>
      </c>
      <c r="U201" s="37"/>
      <c r="V201" s="37"/>
      <c r="W201" s="37"/>
      <c r="X201" s="37"/>
      <c r="Y201" s="37"/>
      <c r="Z201" s="37"/>
      <c r="AA201" s="37"/>
      <c r="AB201" s="37"/>
      <c r="AC201" s="37"/>
      <c r="AD201" s="37"/>
      <c r="AE201" s="37"/>
      <c r="AR201" s="245" t="s">
        <v>128</v>
      </c>
      <c r="AT201" s="245" t="s">
        <v>123</v>
      </c>
      <c r="AU201" s="245" t="s">
        <v>83</v>
      </c>
      <c r="AY201" s="16" t="s">
        <v>121</v>
      </c>
      <c r="BE201" s="246">
        <f>IF(N201="základní",J201,0)</f>
        <v>0</v>
      </c>
      <c r="BF201" s="246">
        <f>IF(N201="snížená",J201,0)</f>
        <v>0</v>
      </c>
      <c r="BG201" s="246">
        <f>IF(N201="zákl. přenesená",J201,0)</f>
        <v>0</v>
      </c>
      <c r="BH201" s="246">
        <f>IF(N201="sníž. přenesená",J201,0)</f>
        <v>0</v>
      </c>
      <c r="BI201" s="246">
        <f>IF(N201="nulová",J201,0)</f>
        <v>0</v>
      </c>
      <c r="BJ201" s="16" t="s">
        <v>81</v>
      </c>
      <c r="BK201" s="246">
        <f>ROUND(I201*H201,2)</f>
        <v>0</v>
      </c>
      <c r="BL201" s="16" t="s">
        <v>128</v>
      </c>
      <c r="BM201" s="245" t="s">
        <v>262</v>
      </c>
    </row>
    <row r="202" s="13" customFormat="1">
      <c r="A202" s="13"/>
      <c r="B202" s="251"/>
      <c r="C202" s="252"/>
      <c r="D202" s="247" t="s">
        <v>132</v>
      </c>
      <c r="E202" s="253" t="s">
        <v>1</v>
      </c>
      <c r="F202" s="254" t="s">
        <v>263</v>
      </c>
      <c r="G202" s="252"/>
      <c r="H202" s="255">
        <v>567</v>
      </c>
      <c r="I202" s="256"/>
      <c r="J202" s="252"/>
      <c r="K202" s="252"/>
      <c r="L202" s="257"/>
      <c r="M202" s="258"/>
      <c r="N202" s="259"/>
      <c r="O202" s="259"/>
      <c r="P202" s="259"/>
      <c r="Q202" s="259"/>
      <c r="R202" s="259"/>
      <c r="S202" s="259"/>
      <c r="T202" s="260"/>
      <c r="U202" s="13"/>
      <c r="V202" s="13"/>
      <c r="W202" s="13"/>
      <c r="X202" s="13"/>
      <c r="Y202" s="13"/>
      <c r="Z202" s="13"/>
      <c r="AA202" s="13"/>
      <c r="AB202" s="13"/>
      <c r="AC202" s="13"/>
      <c r="AD202" s="13"/>
      <c r="AE202" s="13"/>
      <c r="AT202" s="261" t="s">
        <v>132</v>
      </c>
      <c r="AU202" s="261" t="s">
        <v>83</v>
      </c>
      <c r="AV202" s="13" t="s">
        <v>83</v>
      </c>
      <c r="AW202" s="13" t="s">
        <v>30</v>
      </c>
      <c r="AX202" s="13" t="s">
        <v>73</v>
      </c>
      <c r="AY202" s="261" t="s">
        <v>121</v>
      </c>
    </row>
    <row r="203" s="13" customFormat="1">
      <c r="A203" s="13"/>
      <c r="B203" s="251"/>
      <c r="C203" s="252"/>
      <c r="D203" s="247" t="s">
        <v>132</v>
      </c>
      <c r="E203" s="253" t="s">
        <v>1</v>
      </c>
      <c r="F203" s="254" t="s">
        <v>264</v>
      </c>
      <c r="G203" s="252"/>
      <c r="H203" s="255">
        <v>28</v>
      </c>
      <c r="I203" s="256"/>
      <c r="J203" s="252"/>
      <c r="K203" s="252"/>
      <c r="L203" s="257"/>
      <c r="M203" s="258"/>
      <c r="N203" s="259"/>
      <c r="O203" s="259"/>
      <c r="P203" s="259"/>
      <c r="Q203" s="259"/>
      <c r="R203" s="259"/>
      <c r="S203" s="259"/>
      <c r="T203" s="260"/>
      <c r="U203" s="13"/>
      <c r="V203" s="13"/>
      <c r="W203" s="13"/>
      <c r="X203" s="13"/>
      <c r="Y203" s="13"/>
      <c r="Z203" s="13"/>
      <c r="AA203" s="13"/>
      <c r="AB203" s="13"/>
      <c r="AC203" s="13"/>
      <c r="AD203" s="13"/>
      <c r="AE203" s="13"/>
      <c r="AT203" s="261" t="s">
        <v>132</v>
      </c>
      <c r="AU203" s="261" t="s">
        <v>83</v>
      </c>
      <c r="AV203" s="13" t="s">
        <v>83</v>
      </c>
      <c r="AW203" s="13" t="s">
        <v>30</v>
      </c>
      <c r="AX203" s="13" t="s">
        <v>73</v>
      </c>
      <c r="AY203" s="261" t="s">
        <v>121</v>
      </c>
    </row>
    <row r="204" s="13" customFormat="1">
      <c r="A204" s="13"/>
      <c r="B204" s="251"/>
      <c r="C204" s="252"/>
      <c r="D204" s="247" t="s">
        <v>132</v>
      </c>
      <c r="E204" s="253" t="s">
        <v>1</v>
      </c>
      <c r="F204" s="254" t="s">
        <v>220</v>
      </c>
      <c r="G204" s="252"/>
      <c r="H204" s="255">
        <v>78</v>
      </c>
      <c r="I204" s="256"/>
      <c r="J204" s="252"/>
      <c r="K204" s="252"/>
      <c r="L204" s="257"/>
      <c r="M204" s="258"/>
      <c r="N204" s="259"/>
      <c r="O204" s="259"/>
      <c r="P204" s="259"/>
      <c r="Q204" s="259"/>
      <c r="R204" s="259"/>
      <c r="S204" s="259"/>
      <c r="T204" s="260"/>
      <c r="U204" s="13"/>
      <c r="V204" s="13"/>
      <c r="W204" s="13"/>
      <c r="X204" s="13"/>
      <c r="Y204" s="13"/>
      <c r="Z204" s="13"/>
      <c r="AA204" s="13"/>
      <c r="AB204" s="13"/>
      <c r="AC204" s="13"/>
      <c r="AD204" s="13"/>
      <c r="AE204" s="13"/>
      <c r="AT204" s="261" t="s">
        <v>132</v>
      </c>
      <c r="AU204" s="261" t="s">
        <v>83</v>
      </c>
      <c r="AV204" s="13" t="s">
        <v>83</v>
      </c>
      <c r="AW204" s="13" t="s">
        <v>30</v>
      </c>
      <c r="AX204" s="13" t="s">
        <v>73</v>
      </c>
      <c r="AY204" s="261" t="s">
        <v>121</v>
      </c>
    </row>
    <row r="205" s="14" customFormat="1">
      <c r="A205" s="14"/>
      <c r="B205" s="262"/>
      <c r="C205" s="263"/>
      <c r="D205" s="247" t="s">
        <v>132</v>
      </c>
      <c r="E205" s="264" t="s">
        <v>1</v>
      </c>
      <c r="F205" s="265" t="s">
        <v>160</v>
      </c>
      <c r="G205" s="263"/>
      <c r="H205" s="266">
        <v>673</v>
      </c>
      <c r="I205" s="267"/>
      <c r="J205" s="263"/>
      <c r="K205" s="263"/>
      <c r="L205" s="268"/>
      <c r="M205" s="269"/>
      <c r="N205" s="270"/>
      <c r="O205" s="270"/>
      <c r="P205" s="270"/>
      <c r="Q205" s="270"/>
      <c r="R205" s="270"/>
      <c r="S205" s="270"/>
      <c r="T205" s="271"/>
      <c r="U205" s="14"/>
      <c r="V205" s="14"/>
      <c r="W205" s="14"/>
      <c r="X205" s="14"/>
      <c r="Y205" s="14"/>
      <c r="Z205" s="14"/>
      <c r="AA205" s="14"/>
      <c r="AB205" s="14"/>
      <c r="AC205" s="14"/>
      <c r="AD205" s="14"/>
      <c r="AE205" s="14"/>
      <c r="AT205" s="272" t="s">
        <v>132</v>
      </c>
      <c r="AU205" s="272" t="s">
        <v>83</v>
      </c>
      <c r="AV205" s="14" t="s">
        <v>128</v>
      </c>
      <c r="AW205" s="14" t="s">
        <v>30</v>
      </c>
      <c r="AX205" s="14" t="s">
        <v>81</v>
      </c>
      <c r="AY205" s="272" t="s">
        <v>121</v>
      </c>
    </row>
    <row r="206" s="2" customFormat="1" ht="21.75" customHeight="1">
      <c r="A206" s="37"/>
      <c r="B206" s="38"/>
      <c r="C206" s="234" t="s">
        <v>265</v>
      </c>
      <c r="D206" s="234" t="s">
        <v>123</v>
      </c>
      <c r="E206" s="235" t="s">
        <v>266</v>
      </c>
      <c r="F206" s="236" t="s">
        <v>267</v>
      </c>
      <c r="G206" s="237" t="s">
        <v>126</v>
      </c>
      <c r="H206" s="238">
        <v>78</v>
      </c>
      <c r="I206" s="239"/>
      <c r="J206" s="240">
        <f>ROUND(I206*H206,2)</f>
        <v>0</v>
      </c>
      <c r="K206" s="236" t="s">
        <v>127</v>
      </c>
      <c r="L206" s="43"/>
      <c r="M206" s="241" t="s">
        <v>1</v>
      </c>
      <c r="N206" s="242" t="s">
        <v>38</v>
      </c>
      <c r="O206" s="90"/>
      <c r="P206" s="243">
        <f>O206*H206</f>
        <v>0</v>
      </c>
      <c r="Q206" s="243">
        <v>0</v>
      </c>
      <c r="R206" s="243">
        <f>Q206*H206</f>
        <v>0</v>
      </c>
      <c r="S206" s="243">
        <v>0</v>
      </c>
      <c r="T206" s="244">
        <f>S206*H206</f>
        <v>0</v>
      </c>
      <c r="U206" s="37"/>
      <c r="V206" s="37"/>
      <c r="W206" s="37"/>
      <c r="X206" s="37"/>
      <c r="Y206" s="37"/>
      <c r="Z206" s="37"/>
      <c r="AA206" s="37"/>
      <c r="AB206" s="37"/>
      <c r="AC206" s="37"/>
      <c r="AD206" s="37"/>
      <c r="AE206" s="37"/>
      <c r="AR206" s="245" t="s">
        <v>128</v>
      </c>
      <c r="AT206" s="245" t="s">
        <v>123</v>
      </c>
      <c r="AU206" s="245" t="s">
        <v>83</v>
      </c>
      <c r="AY206" s="16" t="s">
        <v>121</v>
      </c>
      <c r="BE206" s="246">
        <f>IF(N206="základní",J206,0)</f>
        <v>0</v>
      </c>
      <c r="BF206" s="246">
        <f>IF(N206="snížená",J206,0)</f>
        <v>0</v>
      </c>
      <c r="BG206" s="246">
        <f>IF(N206="zákl. přenesená",J206,0)</f>
        <v>0</v>
      </c>
      <c r="BH206" s="246">
        <f>IF(N206="sníž. přenesená",J206,0)</f>
        <v>0</v>
      </c>
      <c r="BI206" s="246">
        <f>IF(N206="nulová",J206,0)</f>
        <v>0</v>
      </c>
      <c r="BJ206" s="16" t="s">
        <v>81</v>
      </c>
      <c r="BK206" s="246">
        <f>ROUND(I206*H206,2)</f>
        <v>0</v>
      </c>
      <c r="BL206" s="16" t="s">
        <v>128</v>
      </c>
      <c r="BM206" s="245" t="s">
        <v>268</v>
      </c>
    </row>
    <row r="207" s="13" customFormat="1">
      <c r="A207" s="13"/>
      <c r="B207" s="251"/>
      <c r="C207" s="252"/>
      <c r="D207" s="247" t="s">
        <v>132</v>
      </c>
      <c r="E207" s="253" t="s">
        <v>1</v>
      </c>
      <c r="F207" s="254" t="s">
        <v>220</v>
      </c>
      <c r="G207" s="252"/>
      <c r="H207" s="255">
        <v>78</v>
      </c>
      <c r="I207" s="256"/>
      <c r="J207" s="252"/>
      <c r="K207" s="252"/>
      <c r="L207" s="257"/>
      <c r="M207" s="258"/>
      <c r="N207" s="259"/>
      <c r="O207" s="259"/>
      <c r="P207" s="259"/>
      <c r="Q207" s="259"/>
      <c r="R207" s="259"/>
      <c r="S207" s="259"/>
      <c r="T207" s="260"/>
      <c r="U207" s="13"/>
      <c r="V207" s="13"/>
      <c r="W207" s="13"/>
      <c r="X207" s="13"/>
      <c r="Y207" s="13"/>
      <c r="Z207" s="13"/>
      <c r="AA207" s="13"/>
      <c r="AB207" s="13"/>
      <c r="AC207" s="13"/>
      <c r="AD207" s="13"/>
      <c r="AE207" s="13"/>
      <c r="AT207" s="261" t="s">
        <v>132</v>
      </c>
      <c r="AU207" s="261" t="s">
        <v>83</v>
      </c>
      <c r="AV207" s="13" t="s">
        <v>83</v>
      </c>
      <c r="AW207" s="13" t="s">
        <v>30</v>
      </c>
      <c r="AX207" s="13" t="s">
        <v>81</v>
      </c>
      <c r="AY207" s="261" t="s">
        <v>121</v>
      </c>
    </row>
    <row r="208" s="2" customFormat="1" ht="21.75" customHeight="1">
      <c r="A208" s="37"/>
      <c r="B208" s="38"/>
      <c r="C208" s="234" t="s">
        <v>269</v>
      </c>
      <c r="D208" s="234" t="s">
        <v>123</v>
      </c>
      <c r="E208" s="235" t="s">
        <v>270</v>
      </c>
      <c r="F208" s="236" t="s">
        <v>271</v>
      </c>
      <c r="G208" s="237" t="s">
        <v>126</v>
      </c>
      <c r="H208" s="238">
        <v>123.90000000000001</v>
      </c>
      <c r="I208" s="239"/>
      <c r="J208" s="240">
        <f>ROUND(I208*H208,2)</f>
        <v>0</v>
      </c>
      <c r="K208" s="236" t="s">
        <v>127</v>
      </c>
      <c r="L208" s="43"/>
      <c r="M208" s="241" t="s">
        <v>1</v>
      </c>
      <c r="N208" s="242" t="s">
        <v>38</v>
      </c>
      <c r="O208" s="90"/>
      <c r="P208" s="243">
        <f>O208*H208</f>
        <v>0</v>
      </c>
      <c r="Q208" s="243">
        <v>0</v>
      </c>
      <c r="R208" s="243">
        <f>Q208*H208</f>
        <v>0</v>
      </c>
      <c r="S208" s="243">
        <v>0</v>
      </c>
      <c r="T208" s="244">
        <f>S208*H208</f>
        <v>0</v>
      </c>
      <c r="U208" s="37"/>
      <c r="V208" s="37"/>
      <c r="W208" s="37"/>
      <c r="X208" s="37"/>
      <c r="Y208" s="37"/>
      <c r="Z208" s="37"/>
      <c r="AA208" s="37"/>
      <c r="AB208" s="37"/>
      <c r="AC208" s="37"/>
      <c r="AD208" s="37"/>
      <c r="AE208" s="37"/>
      <c r="AR208" s="245" t="s">
        <v>128</v>
      </c>
      <c r="AT208" s="245" t="s">
        <v>123</v>
      </c>
      <c r="AU208" s="245" t="s">
        <v>83</v>
      </c>
      <c r="AY208" s="16" t="s">
        <v>121</v>
      </c>
      <c r="BE208" s="246">
        <f>IF(N208="základní",J208,0)</f>
        <v>0</v>
      </c>
      <c r="BF208" s="246">
        <f>IF(N208="snížená",J208,0)</f>
        <v>0</v>
      </c>
      <c r="BG208" s="246">
        <f>IF(N208="zákl. přenesená",J208,0)</f>
        <v>0</v>
      </c>
      <c r="BH208" s="246">
        <f>IF(N208="sníž. přenesená",J208,0)</f>
        <v>0</v>
      </c>
      <c r="BI208" s="246">
        <f>IF(N208="nulová",J208,0)</f>
        <v>0</v>
      </c>
      <c r="BJ208" s="16" t="s">
        <v>81</v>
      </c>
      <c r="BK208" s="246">
        <f>ROUND(I208*H208,2)</f>
        <v>0</v>
      </c>
      <c r="BL208" s="16" t="s">
        <v>128</v>
      </c>
      <c r="BM208" s="245" t="s">
        <v>272</v>
      </c>
    </row>
    <row r="209" s="13" customFormat="1">
      <c r="A209" s="13"/>
      <c r="B209" s="251"/>
      <c r="C209" s="252"/>
      <c r="D209" s="247" t="s">
        <v>132</v>
      </c>
      <c r="E209" s="253" t="s">
        <v>1</v>
      </c>
      <c r="F209" s="254" t="s">
        <v>273</v>
      </c>
      <c r="G209" s="252"/>
      <c r="H209" s="255">
        <v>123.90000000000001</v>
      </c>
      <c r="I209" s="256"/>
      <c r="J209" s="252"/>
      <c r="K209" s="252"/>
      <c r="L209" s="257"/>
      <c r="M209" s="258"/>
      <c r="N209" s="259"/>
      <c r="O209" s="259"/>
      <c r="P209" s="259"/>
      <c r="Q209" s="259"/>
      <c r="R209" s="259"/>
      <c r="S209" s="259"/>
      <c r="T209" s="260"/>
      <c r="U209" s="13"/>
      <c r="V209" s="13"/>
      <c r="W209" s="13"/>
      <c r="X209" s="13"/>
      <c r="Y209" s="13"/>
      <c r="Z209" s="13"/>
      <c r="AA209" s="13"/>
      <c r="AB209" s="13"/>
      <c r="AC209" s="13"/>
      <c r="AD209" s="13"/>
      <c r="AE209" s="13"/>
      <c r="AT209" s="261" t="s">
        <v>132</v>
      </c>
      <c r="AU209" s="261" t="s">
        <v>83</v>
      </c>
      <c r="AV209" s="13" t="s">
        <v>83</v>
      </c>
      <c r="AW209" s="13" t="s">
        <v>30</v>
      </c>
      <c r="AX209" s="13" t="s">
        <v>81</v>
      </c>
      <c r="AY209" s="261" t="s">
        <v>121</v>
      </c>
    </row>
    <row r="210" s="2" customFormat="1" ht="33" customHeight="1">
      <c r="A210" s="37"/>
      <c r="B210" s="38"/>
      <c r="C210" s="234" t="s">
        <v>274</v>
      </c>
      <c r="D210" s="234" t="s">
        <v>123</v>
      </c>
      <c r="E210" s="235" t="s">
        <v>275</v>
      </c>
      <c r="F210" s="236" t="s">
        <v>276</v>
      </c>
      <c r="G210" s="237" t="s">
        <v>126</v>
      </c>
      <c r="H210" s="238">
        <v>123.90000000000001</v>
      </c>
      <c r="I210" s="239"/>
      <c r="J210" s="240">
        <f>ROUND(I210*H210,2)</f>
        <v>0</v>
      </c>
      <c r="K210" s="236" t="s">
        <v>127</v>
      </c>
      <c r="L210" s="43"/>
      <c r="M210" s="241" t="s">
        <v>1</v>
      </c>
      <c r="N210" s="242" t="s">
        <v>38</v>
      </c>
      <c r="O210" s="90"/>
      <c r="P210" s="243">
        <f>O210*H210</f>
        <v>0</v>
      </c>
      <c r="Q210" s="243">
        <v>0</v>
      </c>
      <c r="R210" s="243">
        <f>Q210*H210</f>
        <v>0</v>
      </c>
      <c r="S210" s="243">
        <v>0</v>
      </c>
      <c r="T210" s="244">
        <f>S210*H210</f>
        <v>0</v>
      </c>
      <c r="U210" s="37"/>
      <c r="V210" s="37"/>
      <c r="W210" s="37"/>
      <c r="X210" s="37"/>
      <c r="Y210" s="37"/>
      <c r="Z210" s="37"/>
      <c r="AA210" s="37"/>
      <c r="AB210" s="37"/>
      <c r="AC210" s="37"/>
      <c r="AD210" s="37"/>
      <c r="AE210" s="37"/>
      <c r="AR210" s="245" t="s">
        <v>128</v>
      </c>
      <c r="AT210" s="245" t="s">
        <v>123</v>
      </c>
      <c r="AU210" s="245" t="s">
        <v>83</v>
      </c>
      <c r="AY210" s="16" t="s">
        <v>121</v>
      </c>
      <c r="BE210" s="246">
        <f>IF(N210="základní",J210,0)</f>
        <v>0</v>
      </c>
      <c r="BF210" s="246">
        <f>IF(N210="snížená",J210,0)</f>
        <v>0</v>
      </c>
      <c r="BG210" s="246">
        <f>IF(N210="zákl. přenesená",J210,0)</f>
        <v>0</v>
      </c>
      <c r="BH210" s="246">
        <f>IF(N210="sníž. přenesená",J210,0)</f>
        <v>0</v>
      </c>
      <c r="BI210" s="246">
        <f>IF(N210="nulová",J210,0)</f>
        <v>0</v>
      </c>
      <c r="BJ210" s="16" t="s">
        <v>81</v>
      </c>
      <c r="BK210" s="246">
        <f>ROUND(I210*H210,2)</f>
        <v>0</v>
      </c>
      <c r="BL210" s="16" t="s">
        <v>128</v>
      </c>
      <c r="BM210" s="245" t="s">
        <v>277</v>
      </c>
    </row>
    <row r="211" s="2" customFormat="1">
      <c r="A211" s="37"/>
      <c r="B211" s="38"/>
      <c r="C211" s="39"/>
      <c r="D211" s="247" t="s">
        <v>130</v>
      </c>
      <c r="E211" s="39"/>
      <c r="F211" s="248" t="s">
        <v>278</v>
      </c>
      <c r="G211" s="39"/>
      <c r="H211" s="39"/>
      <c r="I211" s="143"/>
      <c r="J211" s="39"/>
      <c r="K211" s="39"/>
      <c r="L211" s="43"/>
      <c r="M211" s="249"/>
      <c r="N211" s="250"/>
      <c r="O211" s="90"/>
      <c r="P211" s="90"/>
      <c r="Q211" s="90"/>
      <c r="R211" s="90"/>
      <c r="S211" s="90"/>
      <c r="T211" s="91"/>
      <c r="U211" s="37"/>
      <c r="V211" s="37"/>
      <c r="W211" s="37"/>
      <c r="X211" s="37"/>
      <c r="Y211" s="37"/>
      <c r="Z211" s="37"/>
      <c r="AA211" s="37"/>
      <c r="AB211" s="37"/>
      <c r="AC211" s="37"/>
      <c r="AD211" s="37"/>
      <c r="AE211" s="37"/>
      <c r="AT211" s="16" t="s">
        <v>130</v>
      </c>
      <c r="AU211" s="16" t="s">
        <v>83</v>
      </c>
    </row>
    <row r="212" s="13" customFormat="1">
      <c r="A212" s="13"/>
      <c r="B212" s="251"/>
      <c r="C212" s="252"/>
      <c r="D212" s="247" t="s">
        <v>132</v>
      </c>
      <c r="E212" s="253" t="s">
        <v>1</v>
      </c>
      <c r="F212" s="254" t="s">
        <v>273</v>
      </c>
      <c r="G212" s="252"/>
      <c r="H212" s="255">
        <v>123.90000000000001</v>
      </c>
      <c r="I212" s="256"/>
      <c r="J212" s="252"/>
      <c r="K212" s="252"/>
      <c r="L212" s="257"/>
      <c r="M212" s="258"/>
      <c r="N212" s="259"/>
      <c r="O212" s="259"/>
      <c r="P212" s="259"/>
      <c r="Q212" s="259"/>
      <c r="R212" s="259"/>
      <c r="S212" s="259"/>
      <c r="T212" s="260"/>
      <c r="U212" s="13"/>
      <c r="V212" s="13"/>
      <c r="W212" s="13"/>
      <c r="X212" s="13"/>
      <c r="Y212" s="13"/>
      <c r="Z212" s="13"/>
      <c r="AA212" s="13"/>
      <c r="AB212" s="13"/>
      <c r="AC212" s="13"/>
      <c r="AD212" s="13"/>
      <c r="AE212" s="13"/>
      <c r="AT212" s="261" t="s">
        <v>132</v>
      </c>
      <c r="AU212" s="261" t="s">
        <v>83</v>
      </c>
      <c r="AV212" s="13" t="s">
        <v>83</v>
      </c>
      <c r="AW212" s="13" t="s">
        <v>30</v>
      </c>
      <c r="AX212" s="13" t="s">
        <v>81</v>
      </c>
      <c r="AY212" s="261" t="s">
        <v>121</v>
      </c>
    </row>
    <row r="213" s="2" customFormat="1" ht="33" customHeight="1">
      <c r="A213" s="37"/>
      <c r="B213" s="38"/>
      <c r="C213" s="234" t="s">
        <v>279</v>
      </c>
      <c r="D213" s="234" t="s">
        <v>123</v>
      </c>
      <c r="E213" s="235" t="s">
        <v>280</v>
      </c>
      <c r="F213" s="236" t="s">
        <v>281</v>
      </c>
      <c r="G213" s="237" t="s">
        <v>126</v>
      </c>
      <c r="H213" s="238">
        <v>78</v>
      </c>
      <c r="I213" s="239"/>
      <c r="J213" s="240">
        <f>ROUND(I213*H213,2)</f>
        <v>0</v>
      </c>
      <c r="K213" s="236" t="s">
        <v>127</v>
      </c>
      <c r="L213" s="43"/>
      <c r="M213" s="241" t="s">
        <v>1</v>
      </c>
      <c r="N213" s="242" t="s">
        <v>38</v>
      </c>
      <c r="O213" s="90"/>
      <c r="P213" s="243">
        <f>O213*H213</f>
        <v>0</v>
      </c>
      <c r="Q213" s="243">
        <v>0</v>
      </c>
      <c r="R213" s="243">
        <f>Q213*H213</f>
        <v>0</v>
      </c>
      <c r="S213" s="243">
        <v>0</v>
      </c>
      <c r="T213" s="244">
        <f>S213*H213</f>
        <v>0</v>
      </c>
      <c r="U213" s="37"/>
      <c r="V213" s="37"/>
      <c r="W213" s="37"/>
      <c r="X213" s="37"/>
      <c r="Y213" s="37"/>
      <c r="Z213" s="37"/>
      <c r="AA213" s="37"/>
      <c r="AB213" s="37"/>
      <c r="AC213" s="37"/>
      <c r="AD213" s="37"/>
      <c r="AE213" s="37"/>
      <c r="AR213" s="245" t="s">
        <v>128</v>
      </c>
      <c r="AT213" s="245" t="s">
        <v>123</v>
      </c>
      <c r="AU213" s="245" t="s">
        <v>83</v>
      </c>
      <c r="AY213" s="16" t="s">
        <v>121</v>
      </c>
      <c r="BE213" s="246">
        <f>IF(N213="základní",J213,0)</f>
        <v>0</v>
      </c>
      <c r="BF213" s="246">
        <f>IF(N213="snížená",J213,0)</f>
        <v>0</v>
      </c>
      <c r="BG213" s="246">
        <f>IF(N213="zákl. přenesená",J213,0)</f>
        <v>0</v>
      </c>
      <c r="BH213" s="246">
        <f>IF(N213="sníž. přenesená",J213,0)</f>
        <v>0</v>
      </c>
      <c r="BI213" s="246">
        <f>IF(N213="nulová",J213,0)</f>
        <v>0</v>
      </c>
      <c r="BJ213" s="16" t="s">
        <v>81</v>
      </c>
      <c r="BK213" s="246">
        <f>ROUND(I213*H213,2)</f>
        <v>0</v>
      </c>
      <c r="BL213" s="16" t="s">
        <v>128</v>
      </c>
      <c r="BM213" s="245" t="s">
        <v>282</v>
      </c>
    </row>
    <row r="214" s="2" customFormat="1">
      <c r="A214" s="37"/>
      <c r="B214" s="38"/>
      <c r="C214" s="39"/>
      <c r="D214" s="247" t="s">
        <v>130</v>
      </c>
      <c r="E214" s="39"/>
      <c r="F214" s="248" t="s">
        <v>283</v>
      </c>
      <c r="G214" s="39"/>
      <c r="H214" s="39"/>
      <c r="I214" s="143"/>
      <c r="J214" s="39"/>
      <c r="K214" s="39"/>
      <c r="L214" s="43"/>
      <c r="M214" s="249"/>
      <c r="N214" s="250"/>
      <c r="O214" s="90"/>
      <c r="P214" s="90"/>
      <c r="Q214" s="90"/>
      <c r="R214" s="90"/>
      <c r="S214" s="90"/>
      <c r="T214" s="91"/>
      <c r="U214" s="37"/>
      <c r="V214" s="37"/>
      <c r="W214" s="37"/>
      <c r="X214" s="37"/>
      <c r="Y214" s="37"/>
      <c r="Z214" s="37"/>
      <c r="AA214" s="37"/>
      <c r="AB214" s="37"/>
      <c r="AC214" s="37"/>
      <c r="AD214" s="37"/>
      <c r="AE214" s="37"/>
      <c r="AT214" s="16" t="s">
        <v>130</v>
      </c>
      <c r="AU214" s="16" t="s">
        <v>83</v>
      </c>
    </row>
    <row r="215" s="13" customFormat="1">
      <c r="A215" s="13"/>
      <c r="B215" s="251"/>
      <c r="C215" s="252"/>
      <c r="D215" s="247" t="s">
        <v>132</v>
      </c>
      <c r="E215" s="253" t="s">
        <v>1</v>
      </c>
      <c r="F215" s="254" t="s">
        <v>220</v>
      </c>
      <c r="G215" s="252"/>
      <c r="H215" s="255">
        <v>78</v>
      </c>
      <c r="I215" s="256"/>
      <c r="J215" s="252"/>
      <c r="K215" s="252"/>
      <c r="L215" s="257"/>
      <c r="M215" s="258"/>
      <c r="N215" s="259"/>
      <c r="O215" s="259"/>
      <c r="P215" s="259"/>
      <c r="Q215" s="259"/>
      <c r="R215" s="259"/>
      <c r="S215" s="259"/>
      <c r="T215" s="260"/>
      <c r="U215" s="13"/>
      <c r="V215" s="13"/>
      <c r="W215" s="13"/>
      <c r="X215" s="13"/>
      <c r="Y215" s="13"/>
      <c r="Z215" s="13"/>
      <c r="AA215" s="13"/>
      <c r="AB215" s="13"/>
      <c r="AC215" s="13"/>
      <c r="AD215" s="13"/>
      <c r="AE215" s="13"/>
      <c r="AT215" s="261" t="s">
        <v>132</v>
      </c>
      <c r="AU215" s="261" t="s">
        <v>83</v>
      </c>
      <c r="AV215" s="13" t="s">
        <v>83</v>
      </c>
      <c r="AW215" s="13" t="s">
        <v>30</v>
      </c>
      <c r="AX215" s="13" t="s">
        <v>81</v>
      </c>
      <c r="AY215" s="261" t="s">
        <v>121</v>
      </c>
    </row>
    <row r="216" s="2" customFormat="1" ht="66.75" customHeight="1">
      <c r="A216" s="37"/>
      <c r="B216" s="38"/>
      <c r="C216" s="234" t="s">
        <v>284</v>
      </c>
      <c r="D216" s="234" t="s">
        <v>123</v>
      </c>
      <c r="E216" s="235" t="s">
        <v>285</v>
      </c>
      <c r="F216" s="236" t="s">
        <v>286</v>
      </c>
      <c r="G216" s="237" t="s">
        <v>126</v>
      </c>
      <c r="H216" s="238">
        <v>567</v>
      </c>
      <c r="I216" s="239"/>
      <c r="J216" s="240">
        <f>ROUND(I216*H216,2)</f>
        <v>0</v>
      </c>
      <c r="K216" s="236" t="s">
        <v>127</v>
      </c>
      <c r="L216" s="43"/>
      <c r="M216" s="241" t="s">
        <v>1</v>
      </c>
      <c r="N216" s="242" t="s">
        <v>38</v>
      </c>
      <c r="O216" s="90"/>
      <c r="P216" s="243">
        <f>O216*H216</f>
        <v>0</v>
      </c>
      <c r="Q216" s="243">
        <v>0.084250000000000005</v>
      </c>
      <c r="R216" s="243">
        <f>Q216*H216</f>
        <v>47.769750000000002</v>
      </c>
      <c r="S216" s="243">
        <v>0</v>
      </c>
      <c r="T216" s="244">
        <f>S216*H216</f>
        <v>0</v>
      </c>
      <c r="U216" s="37"/>
      <c r="V216" s="37"/>
      <c r="W216" s="37"/>
      <c r="X216" s="37"/>
      <c r="Y216" s="37"/>
      <c r="Z216" s="37"/>
      <c r="AA216" s="37"/>
      <c r="AB216" s="37"/>
      <c r="AC216" s="37"/>
      <c r="AD216" s="37"/>
      <c r="AE216" s="37"/>
      <c r="AR216" s="245" t="s">
        <v>128</v>
      </c>
      <c r="AT216" s="245" t="s">
        <v>123</v>
      </c>
      <c r="AU216" s="245" t="s">
        <v>83</v>
      </c>
      <c r="AY216" s="16" t="s">
        <v>121</v>
      </c>
      <c r="BE216" s="246">
        <f>IF(N216="základní",J216,0)</f>
        <v>0</v>
      </c>
      <c r="BF216" s="246">
        <f>IF(N216="snížená",J216,0)</f>
        <v>0</v>
      </c>
      <c r="BG216" s="246">
        <f>IF(N216="zákl. přenesená",J216,0)</f>
        <v>0</v>
      </c>
      <c r="BH216" s="246">
        <f>IF(N216="sníž. přenesená",J216,0)</f>
        <v>0</v>
      </c>
      <c r="BI216" s="246">
        <f>IF(N216="nulová",J216,0)</f>
        <v>0</v>
      </c>
      <c r="BJ216" s="16" t="s">
        <v>81</v>
      </c>
      <c r="BK216" s="246">
        <f>ROUND(I216*H216,2)</f>
        <v>0</v>
      </c>
      <c r="BL216" s="16" t="s">
        <v>128</v>
      </c>
      <c r="BM216" s="245" t="s">
        <v>287</v>
      </c>
    </row>
    <row r="217" s="2" customFormat="1">
      <c r="A217" s="37"/>
      <c r="B217" s="38"/>
      <c r="C217" s="39"/>
      <c r="D217" s="247" t="s">
        <v>130</v>
      </c>
      <c r="E217" s="39"/>
      <c r="F217" s="248" t="s">
        <v>288</v>
      </c>
      <c r="G217" s="39"/>
      <c r="H217" s="39"/>
      <c r="I217" s="143"/>
      <c r="J217" s="39"/>
      <c r="K217" s="39"/>
      <c r="L217" s="43"/>
      <c r="M217" s="249"/>
      <c r="N217" s="250"/>
      <c r="O217" s="90"/>
      <c r="P217" s="90"/>
      <c r="Q217" s="90"/>
      <c r="R217" s="90"/>
      <c r="S217" s="90"/>
      <c r="T217" s="91"/>
      <c r="U217" s="37"/>
      <c r="V217" s="37"/>
      <c r="W217" s="37"/>
      <c r="X217" s="37"/>
      <c r="Y217" s="37"/>
      <c r="Z217" s="37"/>
      <c r="AA217" s="37"/>
      <c r="AB217" s="37"/>
      <c r="AC217" s="37"/>
      <c r="AD217" s="37"/>
      <c r="AE217" s="37"/>
      <c r="AT217" s="16" t="s">
        <v>130</v>
      </c>
      <c r="AU217" s="16" t="s">
        <v>83</v>
      </c>
    </row>
    <row r="218" s="13" customFormat="1">
      <c r="A218" s="13"/>
      <c r="B218" s="251"/>
      <c r="C218" s="252"/>
      <c r="D218" s="247" t="s">
        <v>132</v>
      </c>
      <c r="E218" s="253" t="s">
        <v>1</v>
      </c>
      <c r="F218" s="254" t="s">
        <v>218</v>
      </c>
      <c r="G218" s="252"/>
      <c r="H218" s="255">
        <v>567</v>
      </c>
      <c r="I218" s="256"/>
      <c r="J218" s="252"/>
      <c r="K218" s="252"/>
      <c r="L218" s="257"/>
      <c r="M218" s="258"/>
      <c r="N218" s="259"/>
      <c r="O218" s="259"/>
      <c r="P218" s="259"/>
      <c r="Q218" s="259"/>
      <c r="R218" s="259"/>
      <c r="S218" s="259"/>
      <c r="T218" s="260"/>
      <c r="U218" s="13"/>
      <c r="V218" s="13"/>
      <c r="W218" s="13"/>
      <c r="X218" s="13"/>
      <c r="Y218" s="13"/>
      <c r="Z218" s="13"/>
      <c r="AA218" s="13"/>
      <c r="AB218" s="13"/>
      <c r="AC218" s="13"/>
      <c r="AD218" s="13"/>
      <c r="AE218" s="13"/>
      <c r="AT218" s="261" t="s">
        <v>132</v>
      </c>
      <c r="AU218" s="261" t="s">
        <v>83</v>
      </c>
      <c r="AV218" s="13" t="s">
        <v>83</v>
      </c>
      <c r="AW218" s="13" t="s">
        <v>30</v>
      </c>
      <c r="AX218" s="13" t="s">
        <v>81</v>
      </c>
      <c r="AY218" s="261" t="s">
        <v>121</v>
      </c>
    </row>
    <row r="219" s="2" customFormat="1" ht="21.75" customHeight="1">
      <c r="A219" s="37"/>
      <c r="B219" s="38"/>
      <c r="C219" s="273" t="s">
        <v>289</v>
      </c>
      <c r="D219" s="273" t="s">
        <v>186</v>
      </c>
      <c r="E219" s="274" t="s">
        <v>290</v>
      </c>
      <c r="F219" s="275" t="s">
        <v>291</v>
      </c>
      <c r="G219" s="276" t="s">
        <v>126</v>
      </c>
      <c r="H219" s="277">
        <v>3</v>
      </c>
      <c r="I219" s="278"/>
      <c r="J219" s="279">
        <f>ROUND(I219*H219,2)</f>
        <v>0</v>
      </c>
      <c r="K219" s="275" t="s">
        <v>127</v>
      </c>
      <c r="L219" s="280"/>
      <c r="M219" s="281" t="s">
        <v>1</v>
      </c>
      <c r="N219" s="282" t="s">
        <v>38</v>
      </c>
      <c r="O219" s="90"/>
      <c r="P219" s="243">
        <f>O219*H219</f>
        <v>0</v>
      </c>
      <c r="Q219" s="243">
        <v>0.13100000000000001</v>
      </c>
      <c r="R219" s="243">
        <f>Q219*H219</f>
        <v>0.39300000000000002</v>
      </c>
      <c r="S219" s="243">
        <v>0</v>
      </c>
      <c r="T219" s="244">
        <f>S219*H219</f>
        <v>0</v>
      </c>
      <c r="U219" s="37"/>
      <c r="V219" s="37"/>
      <c r="W219" s="37"/>
      <c r="X219" s="37"/>
      <c r="Y219" s="37"/>
      <c r="Z219" s="37"/>
      <c r="AA219" s="37"/>
      <c r="AB219" s="37"/>
      <c r="AC219" s="37"/>
      <c r="AD219" s="37"/>
      <c r="AE219" s="37"/>
      <c r="AR219" s="245" t="s">
        <v>174</v>
      </c>
      <c r="AT219" s="245" t="s">
        <v>186</v>
      </c>
      <c r="AU219" s="245" t="s">
        <v>83</v>
      </c>
      <c r="AY219" s="16" t="s">
        <v>121</v>
      </c>
      <c r="BE219" s="246">
        <f>IF(N219="základní",J219,0)</f>
        <v>0</v>
      </c>
      <c r="BF219" s="246">
        <f>IF(N219="snížená",J219,0)</f>
        <v>0</v>
      </c>
      <c r="BG219" s="246">
        <f>IF(N219="zákl. přenesená",J219,0)</f>
        <v>0</v>
      </c>
      <c r="BH219" s="246">
        <f>IF(N219="sníž. přenesená",J219,0)</f>
        <v>0</v>
      </c>
      <c r="BI219" s="246">
        <f>IF(N219="nulová",J219,0)</f>
        <v>0</v>
      </c>
      <c r="BJ219" s="16" t="s">
        <v>81</v>
      </c>
      <c r="BK219" s="246">
        <f>ROUND(I219*H219,2)</f>
        <v>0</v>
      </c>
      <c r="BL219" s="16" t="s">
        <v>128</v>
      </c>
      <c r="BM219" s="245" t="s">
        <v>292</v>
      </c>
    </row>
    <row r="220" s="2" customFormat="1" ht="16.5" customHeight="1">
      <c r="A220" s="37"/>
      <c r="B220" s="38"/>
      <c r="C220" s="273" t="s">
        <v>293</v>
      </c>
      <c r="D220" s="273" t="s">
        <v>186</v>
      </c>
      <c r="E220" s="274" t="s">
        <v>294</v>
      </c>
      <c r="F220" s="275" t="s">
        <v>295</v>
      </c>
      <c r="G220" s="276" t="s">
        <v>126</v>
      </c>
      <c r="H220" s="277">
        <v>564</v>
      </c>
      <c r="I220" s="278"/>
      <c r="J220" s="279">
        <f>ROUND(I220*H220,2)</f>
        <v>0</v>
      </c>
      <c r="K220" s="275" t="s">
        <v>127</v>
      </c>
      <c r="L220" s="280"/>
      <c r="M220" s="281" t="s">
        <v>1</v>
      </c>
      <c r="N220" s="282" t="s">
        <v>38</v>
      </c>
      <c r="O220" s="90"/>
      <c r="P220" s="243">
        <f>O220*H220</f>
        <v>0</v>
      </c>
      <c r="Q220" s="243">
        <v>0.13</v>
      </c>
      <c r="R220" s="243">
        <f>Q220*H220</f>
        <v>73.320000000000007</v>
      </c>
      <c r="S220" s="243">
        <v>0</v>
      </c>
      <c r="T220" s="244">
        <f>S220*H220</f>
        <v>0</v>
      </c>
      <c r="U220" s="37"/>
      <c r="V220" s="37"/>
      <c r="W220" s="37"/>
      <c r="X220" s="37"/>
      <c r="Y220" s="37"/>
      <c r="Z220" s="37"/>
      <c r="AA220" s="37"/>
      <c r="AB220" s="37"/>
      <c r="AC220" s="37"/>
      <c r="AD220" s="37"/>
      <c r="AE220" s="37"/>
      <c r="AR220" s="245" t="s">
        <v>174</v>
      </c>
      <c r="AT220" s="245" t="s">
        <v>186</v>
      </c>
      <c r="AU220" s="245" t="s">
        <v>83</v>
      </c>
      <c r="AY220" s="16" t="s">
        <v>121</v>
      </c>
      <c r="BE220" s="246">
        <f>IF(N220="základní",J220,0)</f>
        <v>0</v>
      </c>
      <c r="BF220" s="246">
        <f>IF(N220="snížená",J220,0)</f>
        <v>0</v>
      </c>
      <c r="BG220" s="246">
        <f>IF(N220="zákl. přenesená",J220,0)</f>
        <v>0</v>
      </c>
      <c r="BH220" s="246">
        <f>IF(N220="sníž. přenesená",J220,0)</f>
        <v>0</v>
      </c>
      <c r="BI220" s="246">
        <f>IF(N220="nulová",J220,0)</f>
        <v>0</v>
      </c>
      <c r="BJ220" s="16" t="s">
        <v>81</v>
      </c>
      <c r="BK220" s="246">
        <f>ROUND(I220*H220,2)</f>
        <v>0</v>
      </c>
      <c r="BL220" s="16" t="s">
        <v>128</v>
      </c>
      <c r="BM220" s="245" t="s">
        <v>296</v>
      </c>
    </row>
    <row r="221" s="2" customFormat="1" ht="66.75" customHeight="1">
      <c r="A221" s="37"/>
      <c r="B221" s="38"/>
      <c r="C221" s="234" t="s">
        <v>297</v>
      </c>
      <c r="D221" s="234" t="s">
        <v>123</v>
      </c>
      <c r="E221" s="235" t="s">
        <v>298</v>
      </c>
      <c r="F221" s="236" t="s">
        <v>299</v>
      </c>
      <c r="G221" s="237" t="s">
        <v>126</v>
      </c>
      <c r="H221" s="238">
        <v>28</v>
      </c>
      <c r="I221" s="239"/>
      <c r="J221" s="240">
        <f>ROUND(I221*H221,2)</f>
        <v>0</v>
      </c>
      <c r="K221" s="236" t="s">
        <v>127</v>
      </c>
      <c r="L221" s="43"/>
      <c r="M221" s="241" t="s">
        <v>1</v>
      </c>
      <c r="N221" s="242" t="s">
        <v>38</v>
      </c>
      <c r="O221" s="90"/>
      <c r="P221" s="243">
        <f>O221*H221</f>
        <v>0</v>
      </c>
      <c r="Q221" s="243">
        <v>0.10362</v>
      </c>
      <c r="R221" s="243">
        <f>Q221*H221</f>
        <v>2.9013599999999999</v>
      </c>
      <c r="S221" s="243">
        <v>0</v>
      </c>
      <c r="T221" s="244">
        <f>S221*H221</f>
        <v>0</v>
      </c>
      <c r="U221" s="37"/>
      <c r="V221" s="37"/>
      <c r="W221" s="37"/>
      <c r="X221" s="37"/>
      <c r="Y221" s="37"/>
      <c r="Z221" s="37"/>
      <c r="AA221" s="37"/>
      <c r="AB221" s="37"/>
      <c r="AC221" s="37"/>
      <c r="AD221" s="37"/>
      <c r="AE221" s="37"/>
      <c r="AR221" s="245" t="s">
        <v>128</v>
      </c>
      <c r="AT221" s="245" t="s">
        <v>123</v>
      </c>
      <c r="AU221" s="245" t="s">
        <v>83</v>
      </c>
      <c r="AY221" s="16" t="s">
        <v>121</v>
      </c>
      <c r="BE221" s="246">
        <f>IF(N221="základní",J221,0)</f>
        <v>0</v>
      </c>
      <c r="BF221" s="246">
        <f>IF(N221="snížená",J221,0)</f>
        <v>0</v>
      </c>
      <c r="BG221" s="246">
        <f>IF(N221="zákl. přenesená",J221,0)</f>
        <v>0</v>
      </c>
      <c r="BH221" s="246">
        <f>IF(N221="sníž. přenesená",J221,0)</f>
        <v>0</v>
      </c>
      <c r="BI221" s="246">
        <f>IF(N221="nulová",J221,0)</f>
        <v>0</v>
      </c>
      <c r="BJ221" s="16" t="s">
        <v>81</v>
      </c>
      <c r="BK221" s="246">
        <f>ROUND(I221*H221,2)</f>
        <v>0</v>
      </c>
      <c r="BL221" s="16" t="s">
        <v>128</v>
      </c>
      <c r="BM221" s="245" t="s">
        <v>300</v>
      </c>
    </row>
    <row r="222" s="2" customFormat="1">
      <c r="A222" s="37"/>
      <c r="B222" s="38"/>
      <c r="C222" s="39"/>
      <c r="D222" s="247" t="s">
        <v>130</v>
      </c>
      <c r="E222" s="39"/>
      <c r="F222" s="248" t="s">
        <v>301</v>
      </c>
      <c r="G222" s="39"/>
      <c r="H222" s="39"/>
      <c r="I222" s="143"/>
      <c r="J222" s="39"/>
      <c r="K222" s="39"/>
      <c r="L222" s="43"/>
      <c r="M222" s="249"/>
      <c r="N222" s="250"/>
      <c r="O222" s="90"/>
      <c r="P222" s="90"/>
      <c r="Q222" s="90"/>
      <c r="R222" s="90"/>
      <c r="S222" s="90"/>
      <c r="T222" s="91"/>
      <c r="U222" s="37"/>
      <c r="V222" s="37"/>
      <c r="W222" s="37"/>
      <c r="X222" s="37"/>
      <c r="Y222" s="37"/>
      <c r="Z222" s="37"/>
      <c r="AA222" s="37"/>
      <c r="AB222" s="37"/>
      <c r="AC222" s="37"/>
      <c r="AD222" s="37"/>
      <c r="AE222" s="37"/>
      <c r="AT222" s="16" t="s">
        <v>130</v>
      </c>
      <c r="AU222" s="16" t="s">
        <v>83</v>
      </c>
    </row>
    <row r="223" s="13" customFormat="1">
      <c r="A223" s="13"/>
      <c r="B223" s="251"/>
      <c r="C223" s="252"/>
      <c r="D223" s="247" t="s">
        <v>132</v>
      </c>
      <c r="E223" s="253" t="s">
        <v>1</v>
      </c>
      <c r="F223" s="254" t="s">
        <v>219</v>
      </c>
      <c r="G223" s="252"/>
      <c r="H223" s="255">
        <v>28</v>
      </c>
      <c r="I223" s="256"/>
      <c r="J223" s="252"/>
      <c r="K223" s="252"/>
      <c r="L223" s="257"/>
      <c r="M223" s="258"/>
      <c r="N223" s="259"/>
      <c r="O223" s="259"/>
      <c r="P223" s="259"/>
      <c r="Q223" s="259"/>
      <c r="R223" s="259"/>
      <c r="S223" s="259"/>
      <c r="T223" s="260"/>
      <c r="U223" s="13"/>
      <c r="V223" s="13"/>
      <c r="W223" s="13"/>
      <c r="X223" s="13"/>
      <c r="Y223" s="13"/>
      <c r="Z223" s="13"/>
      <c r="AA223" s="13"/>
      <c r="AB223" s="13"/>
      <c r="AC223" s="13"/>
      <c r="AD223" s="13"/>
      <c r="AE223" s="13"/>
      <c r="AT223" s="261" t="s">
        <v>132</v>
      </c>
      <c r="AU223" s="261" t="s">
        <v>83</v>
      </c>
      <c r="AV223" s="13" t="s">
        <v>83</v>
      </c>
      <c r="AW223" s="13" t="s">
        <v>30</v>
      </c>
      <c r="AX223" s="13" t="s">
        <v>81</v>
      </c>
      <c r="AY223" s="261" t="s">
        <v>121</v>
      </c>
    </row>
    <row r="224" s="2" customFormat="1" ht="21.75" customHeight="1">
      <c r="A224" s="37"/>
      <c r="B224" s="38"/>
      <c r="C224" s="273" t="s">
        <v>302</v>
      </c>
      <c r="D224" s="273" t="s">
        <v>186</v>
      </c>
      <c r="E224" s="274" t="s">
        <v>303</v>
      </c>
      <c r="F224" s="275" t="s">
        <v>304</v>
      </c>
      <c r="G224" s="276" t="s">
        <v>126</v>
      </c>
      <c r="H224" s="277">
        <v>3</v>
      </c>
      <c r="I224" s="278"/>
      <c r="J224" s="279">
        <f>ROUND(I224*H224,2)</f>
        <v>0</v>
      </c>
      <c r="K224" s="275" t="s">
        <v>127</v>
      </c>
      <c r="L224" s="280"/>
      <c r="M224" s="281" t="s">
        <v>1</v>
      </c>
      <c r="N224" s="282" t="s">
        <v>38</v>
      </c>
      <c r="O224" s="90"/>
      <c r="P224" s="243">
        <f>O224*H224</f>
        <v>0</v>
      </c>
      <c r="Q224" s="243">
        <v>0.17499999999999999</v>
      </c>
      <c r="R224" s="243">
        <f>Q224*H224</f>
        <v>0.52499999999999991</v>
      </c>
      <c r="S224" s="243">
        <v>0</v>
      </c>
      <c r="T224" s="244">
        <f>S224*H224</f>
        <v>0</v>
      </c>
      <c r="U224" s="37"/>
      <c r="V224" s="37"/>
      <c r="W224" s="37"/>
      <c r="X224" s="37"/>
      <c r="Y224" s="37"/>
      <c r="Z224" s="37"/>
      <c r="AA224" s="37"/>
      <c r="AB224" s="37"/>
      <c r="AC224" s="37"/>
      <c r="AD224" s="37"/>
      <c r="AE224" s="37"/>
      <c r="AR224" s="245" t="s">
        <v>174</v>
      </c>
      <c r="AT224" s="245" t="s">
        <v>186</v>
      </c>
      <c r="AU224" s="245" t="s">
        <v>83</v>
      </c>
      <c r="AY224" s="16" t="s">
        <v>121</v>
      </c>
      <c r="BE224" s="246">
        <f>IF(N224="základní",J224,0)</f>
        <v>0</v>
      </c>
      <c r="BF224" s="246">
        <f>IF(N224="snížená",J224,0)</f>
        <v>0</v>
      </c>
      <c r="BG224" s="246">
        <f>IF(N224="zákl. přenesená",J224,0)</f>
        <v>0</v>
      </c>
      <c r="BH224" s="246">
        <f>IF(N224="sníž. přenesená",J224,0)</f>
        <v>0</v>
      </c>
      <c r="BI224" s="246">
        <f>IF(N224="nulová",J224,0)</f>
        <v>0</v>
      </c>
      <c r="BJ224" s="16" t="s">
        <v>81</v>
      </c>
      <c r="BK224" s="246">
        <f>ROUND(I224*H224,2)</f>
        <v>0</v>
      </c>
      <c r="BL224" s="16" t="s">
        <v>128</v>
      </c>
      <c r="BM224" s="245" t="s">
        <v>305</v>
      </c>
    </row>
    <row r="225" s="2" customFormat="1" ht="16.5" customHeight="1">
      <c r="A225" s="37"/>
      <c r="B225" s="38"/>
      <c r="C225" s="273" t="s">
        <v>306</v>
      </c>
      <c r="D225" s="273" t="s">
        <v>186</v>
      </c>
      <c r="E225" s="274" t="s">
        <v>307</v>
      </c>
      <c r="F225" s="275" t="s">
        <v>308</v>
      </c>
      <c r="G225" s="276" t="s">
        <v>126</v>
      </c>
      <c r="H225" s="277">
        <v>25</v>
      </c>
      <c r="I225" s="278"/>
      <c r="J225" s="279">
        <f>ROUND(I225*H225,2)</f>
        <v>0</v>
      </c>
      <c r="K225" s="275" t="s">
        <v>127</v>
      </c>
      <c r="L225" s="280"/>
      <c r="M225" s="281" t="s">
        <v>1</v>
      </c>
      <c r="N225" s="282" t="s">
        <v>38</v>
      </c>
      <c r="O225" s="90"/>
      <c r="P225" s="243">
        <f>O225*H225</f>
        <v>0</v>
      </c>
      <c r="Q225" s="243">
        <v>0.17599999999999999</v>
      </c>
      <c r="R225" s="243">
        <f>Q225*H225</f>
        <v>4.3999999999999995</v>
      </c>
      <c r="S225" s="243">
        <v>0</v>
      </c>
      <c r="T225" s="244">
        <f>S225*H225</f>
        <v>0</v>
      </c>
      <c r="U225" s="37"/>
      <c r="V225" s="37"/>
      <c r="W225" s="37"/>
      <c r="X225" s="37"/>
      <c r="Y225" s="37"/>
      <c r="Z225" s="37"/>
      <c r="AA225" s="37"/>
      <c r="AB225" s="37"/>
      <c r="AC225" s="37"/>
      <c r="AD225" s="37"/>
      <c r="AE225" s="37"/>
      <c r="AR225" s="245" t="s">
        <v>174</v>
      </c>
      <c r="AT225" s="245" t="s">
        <v>186</v>
      </c>
      <c r="AU225" s="245" t="s">
        <v>83</v>
      </c>
      <c r="AY225" s="16" t="s">
        <v>121</v>
      </c>
      <c r="BE225" s="246">
        <f>IF(N225="základní",J225,0)</f>
        <v>0</v>
      </c>
      <c r="BF225" s="246">
        <f>IF(N225="snížená",J225,0)</f>
        <v>0</v>
      </c>
      <c r="BG225" s="246">
        <f>IF(N225="zákl. přenesená",J225,0)</f>
        <v>0</v>
      </c>
      <c r="BH225" s="246">
        <f>IF(N225="sníž. přenesená",J225,0)</f>
        <v>0</v>
      </c>
      <c r="BI225" s="246">
        <f>IF(N225="nulová",J225,0)</f>
        <v>0</v>
      </c>
      <c r="BJ225" s="16" t="s">
        <v>81</v>
      </c>
      <c r="BK225" s="246">
        <f>ROUND(I225*H225,2)</f>
        <v>0</v>
      </c>
      <c r="BL225" s="16" t="s">
        <v>128</v>
      </c>
      <c r="BM225" s="245" t="s">
        <v>309</v>
      </c>
    </row>
    <row r="226" s="12" customFormat="1" ht="22.8" customHeight="1">
      <c r="A226" s="12"/>
      <c r="B226" s="218"/>
      <c r="C226" s="219"/>
      <c r="D226" s="220" t="s">
        <v>72</v>
      </c>
      <c r="E226" s="232" t="s">
        <v>179</v>
      </c>
      <c r="F226" s="232" t="s">
        <v>310</v>
      </c>
      <c r="G226" s="219"/>
      <c r="H226" s="219"/>
      <c r="I226" s="222"/>
      <c r="J226" s="233">
        <f>BK226</f>
        <v>0</v>
      </c>
      <c r="K226" s="219"/>
      <c r="L226" s="224"/>
      <c r="M226" s="225"/>
      <c r="N226" s="226"/>
      <c r="O226" s="226"/>
      <c r="P226" s="227">
        <f>SUM(P227:P247)</f>
        <v>0</v>
      </c>
      <c r="Q226" s="226"/>
      <c r="R226" s="227">
        <f>SUM(R227:R247)</f>
        <v>83.847429999999989</v>
      </c>
      <c r="S226" s="226"/>
      <c r="T226" s="228">
        <f>SUM(T227:T247)</f>
        <v>0</v>
      </c>
      <c r="U226" s="12"/>
      <c r="V226" s="12"/>
      <c r="W226" s="12"/>
      <c r="X226" s="12"/>
      <c r="Y226" s="12"/>
      <c r="Z226" s="12"/>
      <c r="AA226" s="12"/>
      <c r="AB226" s="12"/>
      <c r="AC226" s="12"/>
      <c r="AD226" s="12"/>
      <c r="AE226" s="12"/>
      <c r="AR226" s="229" t="s">
        <v>81</v>
      </c>
      <c r="AT226" s="230" t="s">
        <v>72</v>
      </c>
      <c r="AU226" s="230" t="s">
        <v>81</v>
      </c>
      <c r="AY226" s="229" t="s">
        <v>121</v>
      </c>
      <c r="BK226" s="231">
        <f>SUM(BK227:BK247)</f>
        <v>0</v>
      </c>
    </row>
    <row r="227" s="2" customFormat="1" ht="44.25" customHeight="1">
      <c r="A227" s="37"/>
      <c r="B227" s="38"/>
      <c r="C227" s="234" t="s">
        <v>311</v>
      </c>
      <c r="D227" s="234" t="s">
        <v>123</v>
      </c>
      <c r="E227" s="235" t="s">
        <v>312</v>
      </c>
      <c r="F227" s="236" t="s">
        <v>313</v>
      </c>
      <c r="G227" s="237" t="s">
        <v>255</v>
      </c>
      <c r="H227" s="238">
        <v>186</v>
      </c>
      <c r="I227" s="239"/>
      <c r="J227" s="240">
        <f>ROUND(I227*H227,2)</f>
        <v>0</v>
      </c>
      <c r="K227" s="236" t="s">
        <v>127</v>
      </c>
      <c r="L227" s="43"/>
      <c r="M227" s="241" t="s">
        <v>1</v>
      </c>
      <c r="N227" s="242" t="s">
        <v>38</v>
      </c>
      <c r="O227" s="90"/>
      <c r="P227" s="243">
        <f>O227*H227</f>
        <v>0</v>
      </c>
      <c r="Q227" s="243">
        <v>0.15540000000000001</v>
      </c>
      <c r="R227" s="243">
        <f>Q227*H227</f>
        <v>28.904400000000003</v>
      </c>
      <c r="S227" s="243">
        <v>0</v>
      </c>
      <c r="T227" s="244">
        <f>S227*H227</f>
        <v>0</v>
      </c>
      <c r="U227" s="37"/>
      <c r="V227" s="37"/>
      <c r="W227" s="37"/>
      <c r="X227" s="37"/>
      <c r="Y227" s="37"/>
      <c r="Z227" s="37"/>
      <c r="AA227" s="37"/>
      <c r="AB227" s="37"/>
      <c r="AC227" s="37"/>
      <c r="AD227" s="37"/>
      <c r="AE227" s="37"/>
      <c r="AR227" s="245" t="s">
        <v>128</v>
      </c>
      <c r="AT227" s="245" t="s">
        <v>123</v>
      </c>
      <c r="AU227" s="245" t="s">
        <v>83</v>
      </c>
      <c r="AY227" s="16" t="s">
        <v>121</v>
      </c>
      <c r="BE227" s="246">
        <f>IF(N227="základní",J227,0)</f>
        <v>0</v>
      </c>
      <c r="BF227" s="246">
        <f>IF(N227="snížená",J227,0)</f>
        <v>0</v>
      </c>
      <c r="BG227" s="246">
        <f>IF(N227="zákl. přenesená",J227,0)</f>
        <v>0</v>
      </c>
      <c r="BH227" s="246">
        <f>IF(N227="sníž. přenesená",J227,0)</f>
        <v>0</v>
      </c>
      <c r="BI227" s="246">
        <f>IF(N227="nulová",J227,0)</f>
        <v>0</v>
      </c>
      <c r="BJ227" s="16" t="s">
        <v>81</v>
      </c>
      <c r="BK227" s="246">
        <f>ROUND(I227*H227,2)</f>
        <v>0</v>
      </c>
      <c r="BL227" s="16" t="s">
        <v>128</v>
      </c>
      <c r="BM227" s="245" t="s">
        <v>314</v>
      </c>
    </row>
    <row r="228" s="2" customFormat="1">
      <c r="A228" s="37"/>
      <c r="B228" s="38"/>
      <c r="C228" s="39"/>
      <c r="D228" s="247" t="s">
        <v>130</v>
      </c>
      <c r="E228" s="39"/>
      <c r="F228" s="248" t="s">
        <v>315</v>
      </c>
      <c r="G228" s="39"/>
      <c r="H228" s="39"/>
      <c r="I228" s="143"/>
      <c r="J228" s="39"/>
      <c r="K228" s="39"/>
      <c r="L228" s="43"/>
      <c r="M228" s="249"/>
      <c r="N228" s="250"/>
      <c r="O228" s="90"/>
      <c r="P228" s="90"/>
      <c r="Q228" s="90"/>
      <c r="R228" s="90"/>
      <c r="S228" s="90"/>
      <c r="T228" s="91"/>
      <c r="U228" s="37"/>
      <c r="V228" s="37"/>
      <c r="W228" s="37"/>
      <c r="X228" s="37"/>
      <c r="Y228" s="37"/>
      <c r="Z228" s="37"/>
      <c r="AA228" s="37"/>
      <c r="AB228" s="37"/>
      <c r="AC228" s="37"/>
      <c r="AD228" s="37"/>
      <c r="AE228" s="37"/>
      <c r="AT228" s="16" t="s">
        <v>130</v>
      </c>
      <c r="AU228" s="16" t="s">
        <v>83</v>
      </c>
    </row>
    <row r="229" s="13" customFormat="1">
      <c r="A229" s="13"/>
      <c r="B229" s="251"/>
      <c r="C229" s="252"/>
      <c r="D229" s="247" t="s">
        <v>132</v>
      </c>
      <c r="E229" s="253" t="s">
        <v>1</v>
      </c>
      <c r="F229" s="254" t="s">
        <v>316</v>
      </c>
      <c r="G229" s="252"/>
      <c r="H229" s="255">
        <v>169</v>
      </c>
      <c r="I229" s="256"/>
      <c r="J229" s="252"/>
      <c r="K229" s="252"/>
      <c r="L229" s="257"/>
      <c r="M229" s="258"/>
      <c r="N229" s="259"/>
      <c r="O229" s="259"/>
      <c r="P229" s="259"/>
      <c r="Q229" s="259"/>
      <c r="R229" s="259"/>
      <c r="S229" s="259"/>
      <c r="T229" s="260"/>
      <c r="U229" s="13"/>
      <c r="V229" s="13"/>
      <c r="W229" s="13"/>
      <c r="X229" s="13"/>
      <c r="Y229" s="13"/>
      <c r="Z229" s="13"/>
      <c r="AA229" s="13"/>
      <c r="AB229" s="13"/>
      <c r="AC229" s="13"/>
      <c r="AD229" s="13"/>
      <c r="AE229" s="13"/>
      <c r="AT229" s="261" t="s">
        <v>132</v>
      </c>
      <c r="AU229" s="261" t="s">
        <v>83</v>
      </c>
      <c r="AV229" s="13" t="s">
        <v>83</v>
      </c>
      <c r="AW229" s="13" t="s">
        <v>30</v>
      </c>
      <c r="AX229" s="13" t="s">
        <v>73</v>
      </c>
      <c r="AY229" s="261" t="s">
        <v>121</v>
      </c>
    </row>
    <row r="230" s="13" customFormat="1">
      <c r="A230" s="13"/>
      <c r="B230" s="251"/>
      <c r="C230" s="252"/>
      <c r="D230" s="247" t="s">
        <v>132</v>
      </c>
      <c r="E230" s="253" t="s">
        <v>1</v>
      </c>
      <c r="F230" s="254" t="s">
        <v>317</v>
      </c>
      <c r="G230" s="252"/>
      <c r="H230" s="255">
        <v>12</v>
      </c>
      <c r="I230" s="256"/>
      <c r="J230" s="252"/>
      <c r="K230" s="252"/>
      <c r="L230" s="257"/>
      <c r="M230" s="258"/>
      <c r="N230" s="259"/>
      <c r="O230" s="259"/>
      <c r="P230" s="259"/>
      <c r="Q230" s="259"/>
      <c r="R230" s="259"/>
      <c r="S230" s="259"/>
      <c r="T230" s="260"/>
      <c r="U230" s="13"/>
      <c r="V230" s="13"/>
      <c r="W230" s="13"/>
      <c r="X230" s="13"/>
      <c r="Y230" s="13"/>
      <c r="Z230" s="13"/>
      <c r="AA230" s="13"/>
      <c r="AB230" s="13"/>
      <c r="AC230" s="13"/>
      <c r="AD230" s="13"/>
      <c r="AE230" s="13"/>
      <c r="AT230" s="261" t="s">
        <v>132</v>
      </c>
      <c r="AU230" s="261" t="s">
        <v>83</v>
      </c>
      <c r="AV230" s="13" t="s">
        <v>83</v>
      </c>
      <c r="AW230" s="13" t="s">
        <v>30</v>
      </c>
      <c r="AX230" s="13" t="s">
        <v>73</v>
      </c>
      <c r="AY230" s="261" t="s">
        <v>121</v>
      </c>
    </row>
    <row r="231" s="13" customFormat="1">
      <c r="A231" s="13"/>
      <c r="B231" s="251"/>
      <c r="C231" s="252"/>
      <c r="D231" s="247" t="s">
        <v>132</v>
      </c>
      <c r="E231" s="253" t="s">
        <v>1</v>
      </c>
      <c r="F231" s="254" t="s">
        <v>318</v>
      </c>
      <c r="G231" s="252"/>
      <c r="H231" s="255">
        <v>5</v>
      </c>
      <c r="I231" s="256"/>
      <c r="J231" s="252"/>
      <c r="K231" s="252"/>
      <c r="L231" s="257"/>
      <c r="M231" s="258"/>
      <c r="N231" s="259"/>
      <c r="O231" s="259"/>
      <c r="P231" s="259"/>
      <c r="Q231" s="259"/>
      <c r="R231" s="259"/>
      <c r="S231" s="259"/>
      <c r="T231" s="260"/>
      <c r="U231" s="13"/>
      <c r="V231" s="13"/>
      <c r="W231" s="13"/>
      <c r="X231" s="13"/>
      <c r="Y231" s="13"/>
      <c r="Z231" s="13"/>
      <c r="AA231" s="13"/>
      <c r="AB231" s="13"/>
      <c r="AC231" s="13"/>
      <c r="AD231" s="13"/>
      <c r="AE231" s="13"/>
      <c r="AT231" s="261" t="s">
        <v>132</v>
      </c>
      <c r="AU231" s="261" t="s">
        <v>83</v>
      </c>
      <c r="AV231" s="13" t="s">
        <v>83</v>
      </c>
      <c r="AW231" s="13" t="s">
        <v>30</v>
      </c>
      <c r="AX231" s="13" t="s">
        <v>73</v>
      </c>
      <c r="AY231" s="261" t="s">
        <v>121</v>
      </c>
    </row>
    <row r="232" s="14" customFormat="1">
      <c r="A232" s="14"/>
      <c r="B232" s="262"/>
      <c r="C232" s="263"/>
      <c r="D232" s="247" t="s">
        <v>132</v>
      </c>
      <c r="E232" s="264" t="s">
        <v>1</v>
      </c>
      <c r="F232" s="265" t="s">
        <v>160</v>
      </c>
      <c r="G232" s="263"/>
      <c r="H232" s="266">
        <v>186</v>
      </c>
      <c r="I232" s="267"/>
      <c r="J232" s="263"/>
      <c r="K232" s="263"/>
      <c r="L232" s="268"/>
      <c r="M232" s="269"/>
      <c r="N232" s="270"/>
      <c r="O232" s="270"/>
      <c r="P232" s="270"/>
      <c r="Q232" s="270"/>
      <c r="R232" s="270"/>
      <c r="S232" s="270"/>
      <c r="T232" s="271"/>
      <c r="U232" s="14"/>
      <c r="V232" s="14"/>
      <c r="W232" s="14"/>
      <c r="X232" s="14"/>
      <c r="Y232" s="14"/>
      <c r="Z232" s="14"/>
      <c r="AA232" s="14"/>
      <c r="AB232" s="14"/>
      <c r="AC232" s="14"/>
      <c r="AD232" s="14"/>
      <c r="AE232" s="14"/>
      <c r="AT232" s="272" t="s">
        <v>132</v>
      </c>
      <c r="AU232" s="272" t="s">
        <v>83</v>
      </c>
      <c r="AV232" s="14" t="s">
        <v>128</v>
      </c>
      <c r="AW232" s="14" t="s">
        <v>30</v>
      </c>
      <c r="AX232" s="14" t="s">
        <v>81</v>
      </c>
      <c r="AY232" s="272" t="s">
        <v>121</v>
      </c>
    </row>
    <row r="233" s="2" customFormat="1" ht="21.75" customHeight="1">
      <c r="A233" s="37"/>
      <c r="B233" s="38"/>
      <c r="C233" s="273" t="s">
        <v>319</v>
      </c>
      <c r="D233" s="273" t="s">
        <v>186</v>
      </c>
      <c r="E233" s="274" t="s">
        <v>320</v>
      </c>
      <c r="F233" s="275" t="s">
        <v>321</v>
      </c>
      <c r="G233" s="276" t="s">
        <v>255</v>
      </c>
      <c r="H233" s="277">
        <v>12</v>
      </c>
      <c r="I233" s="278"/>
      <c r="J233" s="279">
        <f>ROUND(I233*H233,2)</f>
        <v>0</v>
      </c>
      <c r="K233" s="275" t="s">
        <v>127</v>
      </c>
      <c r="L233" s="280"/>
      <c r="M233" s="281" t="s">
        <v>1</v>
      </c>
      <c r="N233" s="282" t="s">
        <v>38</v>
      </c>
      <c r="O233" s="90"/>
      <c r="P233" s="243">
        <f>O233*H233</f>
        <v>0</v>
      </c>
      <c r="Q233" s="243">
        <v>0.048300000000000003</v>
      </c>
      <c r="R233" s="243">
        <f>Q233*H233</f>
        <v>0.5796</v>
      </c>
      <c r="S233" s="243">
        <v>0</v>
      </c>
      <c r="T233" s="244">
        <f>S233*H233</f>
        <v>0</v>
      </c>
      <c r="U233" s="37"/>
      <c r="V233" s="37"/>
      <c r="W233" s="37"/>
      <c r="X233" s="37"/>
      <c r="Y233" s="37"/>
      <c r="Z233" s="37"/>
      <c r="AA233" s="37"/>
      <c r="AB233" s="37"/>
      <c r="AC233" s="37"/>
      <c r="AD233" s="37"/>
      <c r="AE233" s="37"/>
      <c r="AR233" s="245" t="s">
        <v>174</v>
      </c>
      <c r="AT233" s="245" t="s">
        <v>186</v>
      </c>
      <c r="AU233" s="245" t="s">
        <v>83</v>
      </c>
      <c r="AY233" s="16" t="s">
        <v>121</v>
      </c>
      <c r="BE233" s="246">
        <f>IF(N233="základní",J233,0)</f>
        <v>0</v>
      </c>
      <c r="BF233" s="246">
        <f>IF(N233="snížená",J233,0)</f>
        <v>0</v>
      </c>
      <c r="BG233" s="246">
        <f>IF(N233="zákl. přenesená",J233,0)</f>
        <v>0</v>
      </c>
      <c r="BH233" s="246">
        <f>IF(N233="sníž. přenesená",J233,0)</f>
        <v>0</v>
      </c>
      <c r="BI233" s="246">
        <f>IF(N233="nulová",J233,0)</f>
        <v>0</v>
      </c>
      <c r="BJ233" s="16" t="s">
        <v>81</v>
      </c>
      <c r="BK233" s="246">
        <f>ROUND(I233*H233,2)</f>
        <v>0</v>
      </c>
      <c r="BL233" s="16" t="s">
        <v>128</v>
      </c>
      <c r="BM233" s="245" t="s">
        <v>322</v>
      </c>
    </row>
    <row r="234" s="2" customFormat="1" ht="21.75" customHeight="1">
      <c r="A234" s="37"/>
      <c r="B234" s="38"/>
      <c r="C234" s="273" t="s">
        <v>323</v>
      </c>
      <c r="D234" s="273" t="s">
        <v>186</v>
      </c>
      <c r="E234" s="274" t="s">
        <v>324</v>
      </c>
      <c r="F234" s="275" t="s">
        <v>325</v>
      </c>
      <c r="G234" s="276" t="s">
        <v>255</v>
      </c>
      <c r="H234" s="277">
        <v>5</v>
      </c>
      <c r="I234" s="278"/>
      <c r="J234" s="279">
        <f>ROUND(I234*H234,2)</f>
        <v>0</v>
      </c>
      <c r="K234" s="275" t="s">
        <v>127</v>
      </c>
      <c r="L234" s="280"/>
      <c r="M234" s="281" t="s">
        <v>1</v>
      </c>
      <c r="N234" s="282" t="s">
        <v>38</v>
      </c>
      <c r="O234" s="90"/>
      <c r="P234" s="243">
        <f>O234*H234</f>
        <v>0</v>
      </c>
      <c r="Q234" s="243">
        <v>0.065670000000000006</v>
      </c>
      <c r="R234" s="243">
        <f>Q234*H234</f>
        <v>0.32835000000000003</v>
      </c>
      <c r="S234" s="243">
        <v>0</v>
      </c>
      <c r="T234" s="244">
        <f>S234*H234</f>
        <v>0</v>
      </c>
      <c r="U234" s="37"/>
      <c r="V234" s="37"/>
      <c r="W234" s="37"/>
      <c r="X234" s="37"/>
      <c r="Y234" s="37"/>
      <c r="Z234" s="37"/>
      <c r="AA234" s="37"/>
      <c r="AB234" s="37"/>
      <c r="AC234" s="37"/>
      <c r="AD234" s="37"/>
      <c r="AE234" s="37"/>
      <c r="AR234" s="245" t="s">
        <v>174</v>
      </c>
      <c r="AT234" s="245" t="s">
        <v>186</v>
      </c>
      <c r="AU234" s="245" t="s">
        <v>83</v>
      </c>
      <c r="AY234" s="16" t="s">
        <v>121</v>
      </c>
      <c r="BE234" s="246">
        <f>IF(N234="základní",J234,0)</f>
        <v>0</v>
      </c>
      <c r="BF234" s="246">
        <f>IF(N234="snížená",J234,0)</f>
        <v>0</v>
      </c>
      <c r="BG234" s="246">
        <f>IF(N234="zákl. přenesená",J234,0)</f>
        <v>0</v>
      </c>
      <c r="BH234" s="246">
        <f>IF(N234="sníž. přenesená",J234,0)</f>
        <v>0</v>
      </c>
      <c r="BI234" s="246">
        <f>IF(N234="nulová",J234,0)</f>
        <v>0</v>
      </c>
      <c r="BJ234" s="16" t="s">
        <v>81</v>
      </c>
      <c r="BK234" s="246">
        <f>ROUND(I234*H234,2)</f>
        <v>0</v>
      </c>
      <c r="BL234" s="16" t="s">
        <v>128</v>
      </c>
      <c r="BM234" s="245" t="s">
        <v>326</v>
      </c>
    </row>
    <row r="235" s="2" customFormat="1" ht="16.5" customHeight="1">
      <c r="A235" s="37"/>
      <c r="B235" s="38"/>
      <c r="C235" s="273" t="s">
        <v>327</v>
      </c>
      <c r="D235" s="273" t="s">
        <v>186</v>
      </c>
      <c r="E235" s="274" t="s">
        <v>328</v>
      </c>
      <c r="F235" s="275" t="s">
        <v>329</v>
      </c>
      <c r="G235" s="276" t="s">
        <v>255</v>
      </c>
      <c r="H235" s="277">
        <v>169</v>
      </c>
      <c r="I235" s="278"/>
      <c r="J235" s="279">
        <f>ROUND(I235*H235,2)</f>
        <v>0</v>
      </c>
      <c r="K235" s="275" t="s">
        <v>127</v>
      </c>
      <c r="L235" s="280"/>
      <c r="M235" s="281" t="s">
        <v>1</v>
      </c>
      <c r="N235" s="282" t="s">
        <v>38</v>
      </c>
      <c r="O235" s="90"/>
      <c r="P235" s="243">
        <f>O235*H235</f>
        <v>0</v>
      </c>
      <c r="Q235" s="243">
        <v>0.080000000000000002</v>
      </c>
      <c r="R235" s="243">
        <f>Q235*H235</f>
        <v>13.52</v>
      </c>
      <c r="S235" s="243">
        <v>0</v>
      </c>
      <c r="T235" s="244">
        <f>S235*H235</f>
        <v>0</v>
      </c>
      <c r="U235" s="37"/>
      <c r="V235" s="37"/>
      <c r="W235" s="37"/>
      <c r="X235" s="37"/>
      <c r="Y235" s="37"/>
      <c r="Z235" s="37"/>
      <c r="AA235" s="37"/>
      <c r="AB235" s="37"/>
      <c r="AC235" s="37"/>
      <c r="AD235" s="37"/>
      <c r="AE235" s="37"/>
      <c r="AR235" s="245" t="s">
        <v>174</v>
      </c>
      <c r="AT235" s="245" t="s">
        <v>186</v>
      </c>
      <c r="AU235" s="245" t="s">
        <v>83</v>
      </c>
      <c r="AY235" s="16" t="s">
        <v>121</v>
      </c>
      <c r="BE235" s="246">
        <f>IF(N235="základní",J235,0)</f>
        <v>0</v>
      </c>
      <c r="BF235" s="246">
        <f>IF(N235="snížená",J235,0)</f>
        <v>0</v>
      </c>
      <c r="BG235" s="246">
        <f>IF(N235="zákl. přenesená",J235,0)</f>
        <v>0</v>
      </c>
      <c r="BH235" s="246">
        <f>IF(N235="sníž. přenesená",J235,0)</f>
        <v>0</v>
      </c>
      <c r="BI235" s="246">
        <f>IF(N235="nulová",J235,0)</f>
        <v>0</v>
      </c>
      <c r="BJ235" s="16" t="s">
        <v>81</v>
      </c>
      <c r="BK235" s="246">
        <f>ROUND(I235*H235,2)</f>
        <v>0</v>
      </c>
      <c r="BL235" s="16" t="s">
        <v>128</v>
      </c>
      <c r="BM235" s="245" t="s">
        <v>330</v>
      </c>
    </row>
    <row r="236" s="2" customFormat="1" ht="44.25" customHeight="1">
      <c r="A236" s="37"/>
      <c r="B236" s="38"/>
      <c r="C236" s="234" t="s">
        <v>331</v>
      </c>
      <c r="D236" s="234" t="s">
        <v>123</v>
      </c>
      <c r="E236" s="235" t="s">
        <v>332</v>
      </c>
      <c r="F236" s="236" t="s">
        <v>333</v>
      </c>
      <c r="G236" s="237" t="s">
        <v>255</v>
      </c>
      <c r="H236" s="238">
        <v>151</v>
      </c>
      <c r="I236" s="239"/>
      <c r="J236" s="240">
        <f>ROUND(I236*H236,2)</f>
        <v>0</v>
      </c>
      <c r="K236" s="236" t="s">
        <v>127</v>
      </c>
      <c r="L236" s="43"/>
      <c r="M236" s="241" t="s">
        <v>1</v>
      </c>
      <c r="N236" s="242" t="s">
        <v>38</v>
      </c>
      <c r="O236" s="90"/>
      <c r="P236" s="243">
        <f>O236*H236</f>
        <v>0</v>
      </c>
      <c r="Q236" s="243">
        <v>0.1295</v>
      </c>
      <c r="R236" s="243">
        <f>Q236*H236</f>
        <v>19.554500000000001</v>
      </c>
      <c r="S236" s="243">
        <v>0</v>
      </c>
      <c r="T236" s="244">
        <f>S236*H236</f>
        <v>0</v>
      </c>
      <c r="U236" s="37"/>
      <c r="V236" s="37"/>
      <c r="W236" s="37"/>
      <c r="X236" s="37"/>
      <c r="Y236" s="37"/>
      <c r="Z236" s="37"/>
      <c r="AA236" s="37"/>
      <c r="AB236" s="37"/>
      <c r="AC236" s="37"/>
      <c r="AD236" s="37"/>
      <c r="AE236" s="37"/>
      <c r="AR236" s="245" t="s">
        <v>128</v>
      </c>
      <c r="AT236" s="245" t="s">
        <v>123</v>
      </c>
      <c r="AU236" s="245" t="s">
        <v>83</v>
      </c>
      <c r="AY236" s="16" t="s">
        <v>121</v>
      </c>
      <c r="BE236" s="246">
        <f>IF(N236="základní",J236,0)</f>
        <v>0</v>
      </c>
      <c r="BF236" s="246">
        <f>IF(N236="snížená",J236,0)</f>
        <v>0</v>
      </c>
      <c r="BG236" s="246">
        <f>IF(N236="zákl. přenesená",J236,0)</f>
        <v>0</v>
      </c>
      <c r="BH236" s="246">
        <f>IF(N236="sníž. přenesená",J236,0)</f>
        <v>0</v>
      </c>
      <c r="BI236" s="246">
        <f>IF(N236="nulová",J236,0)</f>
        <v>0</v>
      </c>
      <c r="BJ236" s="16" t="s">
        <v>81</v>
      </c>
      <c r="BK236" s="246">
        <f>ROUND(I236*H236,2)</f>
        <v>0</v>
      </c>
      <c r="BL236" s="16" t="s">
        <v>128</v>
      </c>
      <c r="BM236" s="245" t="s">
        <v>334</v>
      </c>
    </row>
    <row r="237" s="2" customFormat="1">
      <c r="A237" s="37"/>
      <c r="B237" s="38"/>
      <c r="C237" s="39"/>
      <c r="D237" s="247" t="s">
        <v>130</v>
      </c>
      <c r="E237" s="39"/>
      <c r="F237" s="248" t="s">
        <v>335</v>
      </c>
      <c r="G237" s="39"/>
      <c r="H237" s="39"/>
      <c r="I237" s="143"/>
      <c r="J237" s="39"/>
      <c r="K237" s="39"/>
      <c r="L237" s="43"/>
      <c r="M237" s="249"/>
      <c r="N237" s="250"/>
      <c r="O237" s="90"/>
      <c r="P237" s="90"/>
      <c r="Q237" s="90"/>
      <c r="R237" s="90"/>
      <c r="S237" s="90"/>
      <c r="T237" s="91"/>
      <c r="U237" s="37"/>
      <c r="V237" s="37"/>
      <c r="W237" s="37"/>
      <c r="X237" s="37"/>
      <c r="Y237" s="37"/>
      <c r="Z237" s="37"/>
      <c r="AA237" s="37"/>
      <c r="AB237" s="37"/>
      <c r="AC237" s="37"/>
      <c r="AD237" s="37"/>
      <c r="AE237" s="37"/>
      <c r="AT237" s="16" t="s">
        <v>130</v>
      </c>
      <c r="AU237" s="16" t="s">
        <v>83</v>
      </c>
    </row>
    <row r="238" s="13" customFormat="1">
      <c r="A238" s="13"/>
      <c r="B238" s="251"/>
      <c r="C238" s="252"/>
      <c r="D238" s="247" t="s">
        <v>132</v>
      </c>
      <c r="E238" s="253" t="s">
        <v>1</v>
      </c>
      <c r="F238" s="254" t="s">
        <v>336</v>
      </c>
      <c r="G238" s="252"/>
      <c r="H238" s="255">
        <v>151</v>
      </c>
      <c r="I238" s="256"/>
      <c r="J238" s="252"/>
      <c r="K238" s="252"/>
      <c r="L238" s="257"/>
      <c r="M238" s="258"/>
      <c r="N238" s="259"/>
      <c r="O238" s="259"/>
      <c r="P238" s="259"/>
      <c r="Q238" s="259"/>
      <c r="R238" s="259"/>
      <c r="S238" s="259"/>
      <c r="T238" s="260"/>
      <c r="U238" s="13"/>
      <c r="V238" s="13"/>
      <c r="W238" s="13"/>
      <c r="X238" s="13"/>
      <c r="Y238" s="13"/>
      <c r="Z238" s="13"/>
      <c r="AA238" s="13"/>
      <c r="AB238" s="13"/>
      <c r="AC238" s="13"/>
      <c r="AD238" s="13"/>
      <c r="AE238" s="13"/>
      <c r="AT238" s="261" t="s">
        <v>132</v>
      </c>
      <c r="AU238" s="261" t="s">
        <v>83</v>
      </c>
      <c r="AV238" s="13" t="s">
        <v>83</v>
      </c>
      <c r="AW238" s="13" t="s">
        <v>30</v>
      </c>
      <c r="AX238" s="13" t="s">
        <v>81</v>
      </c>
      <c r="AY238" s="261" t="s">
        <v>121</v>
      </c>
    </row>
    <row r="239" s="2" customFormat="1" ht="16.5" customHeight="1">
      <c r="A239" s="37"/>
      <c r="B239" s="38"/>
      <c r="C239" s="273" t="s">
        <v>337</v>
      </c>
      <c r="D239" s="273" t="s">
        <v>186</v>
      </c>
      <c r="E239" s="274" t="s">
        <v>338</v>
      </c>
      <c r="F239" s="275" t="s">
        <v>339</v>
      </c>
      <c r="G239" s="276" t="s">
        <v>255</v>
      </c>
      <c r="H239" s="277">
        <v>151</v>
      </c>
      <c r="I239" s="278"/>
      <c r="J239" s="279">
        <f>ROUND(I239*H239,2)</f>
        <v>0</v>
      </c>
      <c r="K239" s="275" t="s">
        <v>127</v>
      </c>
      <c r="L239" s="280"/>
      <c r="M239" s="281" t="s">
        <v>1</v>
      </c>
      <c r="N239" s="282" t="s">
        <v>38</v>
      </c>
      <c r="O239" s="90"/>
      <c r="P239" s="243">
        <f>O239*H239</f>
        <v>0</v>
      </c>
      <c r="Q239" s="243">
        <v>0.044999999999999998</v>
      </c>
      <c r="R239" s="243">
        <f>Q239*H239</f>
        <v>6.7949999999999999</v>
      </c>
      <c r="S239" s="243">
        <v>0</v>
      </c>
      <c r="T239" s="244">
        <f>S239*H239</f>
        <v>0</v>
      </c>
      <c r="U239" s="37"/>
      <c r="V239" s="37"/>
      <c r="W239" s="37"/>
      <c r="X239" s="37"/>
      <c r="Y239" s="37"/>
      <c r="Z239" s="37"/>
      <c r="AA239" s="37"/>
      <c r="AB239" s="37"/>
      <c r="AC239" s="37"/>
      <c r="AD239" s="37"/>
      <c r="AE239" s="37"/>
      <c r="AR239" s="245" t="s">
        <v>174</v>
      </c>
      <c r="AT239" s="245" t="s">
        <v>186</v>
      </c>
      <c r="AU239" s="245" t="s">
        <v>83</v>
      </c>
      <c r="AY239" s="16" t="s">
        <v>121</v>
      </c>
      <c r="BE239" s="246">
        <f>IF(N239="základní",J239,0)</f>
        <v>0</v>
      </c>
      <c r="BF239" s="246">
        <f>IF(N239="snížená",J239,0)</f>
        <v>0</v>
      </c>
      <c r="BG239" s="246">
        <f>IF(N239="zákl. přenesená",J239,0)</f>
        <v>0</v>
      </c>
      <c r="BH239" s="246">
        <f>IF(N239="sníž. přenesená",J239,0)</f>
        <v>0</v>
      </c>
      <c r="BI239" s="246">
        <f>IF(N239="nulová",J239,0)</f>
        <v>0</v>
      </c>
      <c r="BJ239" s="16" t="s">
        <v>81</v>
      </c>
      <c r="BK239" s="246">
        <f>ROUND(I239*H239,2)</f>
        <v>0</v>
      </c>
      <c r="BL239" s="16" t="s">
        <v>128</v>
      </c>
      <c r="BM239" s="245" t="s">
        <v>340</v>
      </c>
    </row>
    <row r="240" s="2" customFormat="1" ht="44.25" customHeight="1">
      <c r="A240" s="37"/>
      <c r="B240" s="38"/>
      <c r="C240" s="234" t="s">
        <v>341</v>
      </c>
      <c r="D240" s="234" t="s">
        <v>123</v>
      </c>
      <c r="E240" s="235" t="s">
        <v>342</v>
      </c>
      <c r="F240" s="236" t="s">
        <v>343</v>
      </c>
      <c r="G240" s="237" t="s">
        <v>255</v>
      </c>
      <c r="H240" s="238">
        <v>176</v>
      </c>
      <c r="I240" s="239"/>
      <c r="J240" s="240">
        <f>ROUND(I240*H240,2)</f>
        <v>0</v>
      </c>
      <c r="K240" s="236" t="s">
        <v>127</v>
      </c>
      <c r="L240" s="43"/>
      <c r="M240" s="241" t="s">
        <v>1</v>
      </c>
      <c r="N240" s="242" t="s">
        <v>38</v>
      </c>
      <c r="O240" s="90"/>
      <c r="P240" s="243">
        <f>O240*H240</f>
        <v>0</v>
      </c>
      <c r="Q240" s="243">
        <v>9.0000000000000006E-05</v>
      </c>
      <c r="R240" s="243">
        <f>Q240*H240</f>
        <v>0.01584</v>
      </c>
      <c r="S240" s="243">
        <v>0</v>
      </c>
      <c r="T240" s="244">
        <f>S240*H240</f>
        <v>0</v>
      </c>
      <c r="U240" s="37"/>
      <c r="V240" s="37"/>
      <c r="W240" s="37"/>
      <c r="X240" s="37"/>
      <c r="Y240" s="37"/>
      <c r="Z240" s="37"/>
      <c r="AA240" s="37"/>
      <c r="AB240" s="37"/>
      <c r="AC240" s="37"/>
      <c r="AD240" s="37"/>
      <c r="AE240" s="37"/>
      <c r="AR240" s="245" t="s">
        <v>128</v>
      </c>
      <c r="AT240" s="245" t="s">
        <v>123</v>
      </c>
      <c r="AU240" s="245" t="s">
        <v>83</v>
      </c>
      <c r="AY240" s="16" t="s">
        <v>121</v>
      </c>
      <c r="BE240" s="246">
        <f>IF(N240="základní",J240,0)</f>
        <v>0</v>
      </c>
      <c r="BF240" s="246">
        <f>IF(N240="snížená",J240,0)</f>
        <v>0</v>
      </c>
      <c r="BG240" s="246">
        <f>IF(N240="zákl. přenesená",J240,0)</f>
        <v>0</v>
      </c>
      <c r="BH240" s="246">
        <f>IF(N240="sníž. přenesená",J240,0)</f>
        <v>0</v>
      </c>
      <c r="BI240" s="246">
        <f>IF(N240="nulová",J240,0)</f>
        <v>0</v>
      </c>
      <c r="BJ240" s="16" t="s">
        <v>81</v>
      </c>
      <c r="BK240" s="246">
        <f>ROUND(I240*H240,2)</f>
        <v>0</v>
      </c>
      <c r="BL240" s="16" t="s">
        <v>128</v>
      </c>
      <c r="BM240" s="245" t="s">
        <v>344</v>
      </c>
    </row>
    <row r="241" s="2" customFormat="1">
      <c r="A241" s="37"/>
      <c r="B241" s="38"/>
      <c r="C241" s="39"/>
      <c r="D241" s="247" t="s">
        <v>130</v>
      </c>
      <c r="E241" s="39"/>
      <c r="F241" s="248" t="s">
        <v>345</v>
      </c>
      <c r="G241" s="39"/>
      <c r="H241" s="39"/>
      <c r="I241" s="143"/>
      <c r="J241" s="39"/>
      <c r="K241" s="39"/>
      <c r="L241" s="43"/>
      <c r="M241" s="249"/>
      <c r="N241" s="250"/>
      <c r="O241" s="90"/>
      <c r="P241" s="90"/>
      <c r="Q241" s="90"/>
      <c r="R241" s="90"/>
      <c r="S241" s="90"/>
      <c r="T241" s="91"/>
      <c r="U241" s="37"/>
      <c r="V241" s="37"/>
      <c r="W241" s="37"/>
      <c r="X241" s="37"/>
      <c r="Y241" s="37"/>
      <c r="Z241" s="37"/>
      <c r="AA241" s="37"/>
      <c r="AB241" s="37"/>
      <c r="AC241" s="37"/>
      <c r="AD241" s="37"/>
      <c r="AE241" s="37"/>
      <c r="AT241" s="16" t="s">
        <v>130</v>
      </c>
      <c r="AU241" s="16" t="s">
        <v>83</v>
      </c>
    </row>
    <row r="242" s="2" customFormat="1" ht="33" customHeight="1">
      <c r="A242" s="37"/>
      <c r="B242" s="38"/>
      <c r="C242" s="234" t="s">
        <v>346</v>
      </c>
      <c r="D242" s="234" t="s">
        <v>123</v>
      </c>
      <c r="E242" s="235" t="s">
        <v>347</v>
      </c>
      <c r="F242" s="236" t="s">
        <v>348</v>
      </c>
      <c r="G242" s="237" t="s">
        <v>349</v>
      </c>
      <c r="H242" s="238">
        <v>1</v>
      </c>
      <c r="I242" s="239"/>
      <c r="J242" s="240">
        <f>ROUND(I242*H242,2)</f>
        <v>0</v>
      </c>
      <c r="K242" s="236" t="s">
        <v>127</v>
      </c>
      <c r="L242" s="43"/>
      <c r="M242" s="241" t="s">
        <v>1</v>
      </c>
      <c r="N242" s="242" t="s">
        <v>38</v>
      </c>
      <c r="O242" s="90"/>
      <c r="P242" s="243">
        <f>O242*H242</f>
        <v>0</v>
      </c>
      <c r="Q242" s="243">
        <v>14.14974</v>
      </c>
      <c r="R242" s="243">
        <f>Q242*H242</f>
        <v>14.14974</v>
      </c>
      <c r="S242" s="243">
        <v>0</v>
      </c>
      <c r="T242" s="244">
        <f>S242*H242</f>
        <v>0</v>
      </c>
      <c r="U242" s="37"/>
      <c r="V242" s="37"/>
      <c r="W242" s="37"/>
      <c r="X242" s="37"/>
      <c r="Y242" s="37"/>
      <c r="Z242" s="37"/>
      <c r="AA242" s="37"/>
      <c r="AB242" s="37"/>
      <c r="AC242" s="37"/>
      <c r="AD242" s="37"/>
      <c r="AE242" s="37"/>
      <c r="AR242" s="245" t="s">
        <v>128</v>
      </c>
      <c r="AT242" s="245" t="s">
        <v>123</v>
      </c>
      <c r="AU242" s="245" t="s">
        <v>83</v>
      </c>
      <c r="AY242" s="16" t="s">
        <v>121</v>
      </c>
      <c r="BE242" s="246">
        <f>IF(N242="základní",J242,0)</f>
        <v>0</v>
      </c>
      <c r="BF242" s="246">
        <f>IF(N242="snížená",J242,0)</f>
        <v>0</v>
      </c>
      <c r="BG242" s="246">
        <f>IF(N242="zákl. přenesená",J242,0)</f>
        <v>0</v>
      </c>
      <c r="BH242" s="246">
        <f>IF(N242="sníž. přenesená",J242,0)</f>
        <v>0</v>
      </c>
      <c r="BI242" s="246">
        <f>IF(N242="nulová",J242,0)</f>
        <v>0</v>
      </c>
      <c r="BJ242" s="16" t="s">
        <v>81</v>
      </c>
      <c r="BK242" s="246">
        <f>ROUND(I242*H242,2)</f>
        <v>0</v>
      </c>
      <c r="BL242" s="16" t="s">
        <v>128</v>
      </c>
      <c r="BM242" s="245" t="s">
        <v>350</v>
      </c>
    </row>
    <row r="243" s="2" customFormat="1">
      <c r="A243" s="37"/>
      <c r="B243" s="38"/>
      <c r="C243" s="39"/>
      <c r="D243" s="247" t="s">
        <v>130</v>
      </c>
      <c r="E243" s="39"/>
      <c r="F243" s="248" t="s">
        <v>351</v>
      </c>
      <c r="G243" s="39"/>
      <c r="H243" s="39"/>
      <c r="I243" s="143"/>
      <c r="J243" s="39"/>
      <c r="K243" s="39"/>
      <c r="L243" s="43"/>
      <c r="M243" s="249"/>
      <c r="N243" s="250"/>
      <c r="O243" s="90"/>
      <c r="P243" s="90"/>
      <c r="Q243" s="90"/>
      <c r="R243" s="90"/>
      <c r="S243" s="90"/>
      <c r="T243" s="91"/>
      <c r="U243" s="37"/>
      <c r="V243" s="37"/>
      <c r="W243" s="37"/>
      <c r="X243" s="37"/>
      <c r="Y243" s="37"/>
      <c r="Z243" s="37"/>
      <c r="AA243" s="37"/>
      <c r="AB243" s="37"/>
      <c r="AC243" s="37"/>
      <c r="AD243" s="37"/>
      <c r="AE243" s="37"/>
      <c r="AT243" s="16" t="s">
        <v>130</v>
      </c>
      <c r="AU243" s="16" t="s">
        <v>83</v>
      </c>
    </row>
    <row r="244" s="2" customFormat="1" ht="33" customHeight="1">
      <c r="A244" s="37"/>
      <c r="B244" s="38"/>
      <c r="C244" s="234" t="s">
        <v>352</v>
      </c>
      <c r="D244" s="234" t="s">
        <v>123</v>
      </c>
      <c r="E244" s="235" t="s">
        <v>353</v>
      </c>
      <c r="F244" s="236" t="s">
        <v>354</v>
      </c>
      <c r="G244" s="237" t="s">
        <v>255</v>
      </c>
      <c r="H244" s="238">
        <v>176</v>
      </c>
      <c r="I244" s="239"/>
      <c r="J244" s="240">
        <f>ROUND(I244*H244,2)</f>
        <v>0</v>
      </c>
      <c r="K244" s="236" t="s">
        <v>127</v>
      </c>
      <c r="L244" s="43"/>
      <c r="M244" s="241" t="s">
        <v>1</v>
      </c>
      <c r="N244" s="242" t="s">
        <v>38</v>
      </c>
      <c r="O244" s="90"/>
      <c r="P244" s="243">
        <f>O244*H244</f>
        <v>0</v>
      </c>
      <c r="Q244" s="243">
        <v>0</v>
      </c>
      <c r="R244" s="243">
        <f>Q244*H244</f>
        <v>0</v>
      </c>
      <c r="S244" s="243">
        <v>0</v>
      </c>
      <c r="T244" s="244">
        <f>S244*H244</f>
        <v>0</v>
      </c>
      <c r="U244" s="37"/>
      <c r="V244" s="37"/>
      <c r="W244" s="37"/>
      <c r="X244" s="37"/>
      <c r="Y244" s="37"/>
      <c r="Z244" s="37"/>
      <c r="AA244" s="37"/>
      <c r="AB244" s="37"/>
      <c r="AC244" s="37"/>
      <c r="AD244" s="37"/>
      <c r="AE244" s="37"/>
      <c r="AR244" s="245" t="s">
        <v>128</v>
      </c>
      <c r="AT244" s="245" t="s">
        <v>123</v>
      </c>
      <c r="AU244" s="245" t="s">
        <v>83</v>
      </c>
      <c r="AY244" s="16" t="s">
        <v>121</v>
      </c>
      <c r="BE244" s="246">
        <f>IF(N244="základní",J244,0)</f>
        <v>0</v>
      </c>
      <c r="BF244" s="246">
        <f>IF(N244="snížená",J244,0)</f>
        <v>0</v>
      </c>
      <c r="BG244" s="246">
        <f>IF(N244="zákl. přenesená",J244,0)</f>
        <v>0</v>
      </c>
      <c r="BH244" s="246">
        <f>IF(N244="sníž. přenesená",J244,0)</f>
        <v>0</v>
      </c>
      <c r="BI244" s="246">
        <f>IF(N244="nulová",J244,0)</f>
        <v>0</v>
      </c>
      <c r="BJ244" s="16" t="s">
        <v>81</v>
      </c>
      <c r="BK244" s="246">
        <f>ROUND(I244*H244,2)</f>
        <v>0</v>
      </c>
      <c r="BL244" s="16" t="s">
        <v>128</v>
      </c>
      <c r="BM244" s="245" t="s">
        <v>355</v>
      </c>
    </row>
    <row r="245" s="2" customFormat="1">
      <c r="A245" s="37"/>
      <c r="B245" s="38"/>
      <c r="C245" s="39"/>
      <c r="D245" s="247" t="s">
        <v>130</v>
      </c>
      <c r="E245" s="39"/>
      <c r="F245" s="248" t="s">
        <v>356</v>
      </c>
      <c r="G245" s="39"/>
      <c r="H245" s="39"/>
      <c r="I245" s="143"/>
      <c r="J245" s="39"/>
      <c r="K245" s="39"/>
      <c r="L245" s="43"/>
      <c r="M245" s="249"/>
      <c r="N245" s="250"/>
      <c r="O245" s="90"/>
      <c r="P245" s="90"/>
      <c r="Q245" s="90"/>
      <c r="R245" s="90"/>
      <c r="S245" s="90"/>
      <c r="T245" s="91"/>
      <c r="U245" s="37"/>
      <c r="V245" s="37"/>
      <c r="W245" s="37"/>
      <c r="X245" s="37"/>
      <c r="Y245" s="37"/>
      <c r="Z245" s="37"/>
      <c r="AA245" s="37"/>
      <c r="AB245" s="37"/>
      <c r="AC245" s="37"/>
      <c r="AD245" s="37"/>
      <c r="AE245" s="37"/>
      <c r="AT245" s="16" t="s">
        <v>130</v>
      </c>
      <c r="AU245" s="16" t="s">
        <v>83</v>
      </c>
    </row>
    <row r="246" s="2" customFormat="1" ht="21.75" customHeight="1">
      <c r="A246" s="37"/>
      <c r="B246" s="38"/>
      <c r="C246" s="234" t="s">
        <v>357</v>
      </c>
      <c r="D246" s="234" t="s">
        <v>123</v>
      </c>
      <c r="E246" s="235" t="s">
        <v>358</v>
      </c>
      <c r="F246" s="236" t="s">
        <v>359</v>
      </c>
      <c r="G246" s="237" t="s">
        <v>255</v>
      </c>
      <c r="H246" s="238">
        <v>176</v>
      </c>
      <c r="I246" s="239"/>
      <c r="J246" s="240">
        <f>ROUND(I246*H246,2)</f>
        <v>0</v>
      </c>
      <c r="K246" s="236" t="s">
        <v>127</v>
      </c>
      <c r="L246" s="43"/>
      <c r="M246" s="241" t="s">
        <v>1</v>
      </c>
      <c r="N246" s="242" t="s">
        <v>38</v>
      </c>
      <c r="O246" s="90"/>
      <c r="P246" s="243">
        <f>O246*H246</f>
        <v>0</v>
      </c>
      <c r="Q246" s="243">
        <v>0</v>
      </c>
      <c r="R246" s="243">
        <f>Q246*H246</f>
        <v>0</v>
      </c>
      <c r="S246" s="243">
        <v>0</v>
      </c>
      <c r="T246" s="244">
        <f>S246*H246</f>
        <v>0</v>
      </c>
      <c r="U246" s="37"/>
      <c r="V246" s="37"/>
      <c r="W246" s="37"/>
      <c r="X246" s="37"/>
      <c r="Y246" s="37"/>
      <c r="Z246" s="37"/>
      <c r="AA246" s="37"/>
      <c r="AB246" s="37"/>
      <c r="AC246" s="37"/>
      <c r="AD246" s="37"/>
      <c r="AE246" s="37"/>
      <c r="AR246" s="245" t="s">
        <v>128</v>
      </c>
      <c r="AT246" s="245" t="s">
        <v>123</v>
      </c>
      <c r="AU246" s="245" t="s">
        <v>83</v>
      </c>
      <c r="AY246" s="16" t="s">
        <v>121</v>
      </c>
      <c r="BE246" s="246">
        <f>IF(N246="základní",J246,0)</f>
        <v>0</v>
      </c>
      <c r="BF246" s="246">
        <f>IF(N246="snížená",J246,0)</f>
        <v>0</v>
      </c>
      <c r="BG246" s="246">
        <f>IF(N246="zákl. přenesená",J246,0)</f>
        <v>0</v>
      </c>
      <c r="BH246" s="246">
        <f>IF(N246="sníž. přenesená",J246,0)</f>
        <v>0</v>
      </c>
      <c r="BI246" s="246">
        <f>IF(N246="nulová",J246,0)</f>
        <v>0</v>
      </c>
      <c r="BJ246" s="16" t="s">
        <v>81</v>
      </c>
      <c r="BK246" s="246">
        <f>ROUND(I246*H246,2)</f>
        <v>0</v>
      </c>
      <c r="BL246" s="16" t="s">
        <v>128</v>
      </c>
      <c r="BM246" s="245" t="s">
        <v>360</v>
      </c>
    </row>
    <row r="247" s="2" customFormat="1">
      <c r="A247" s="37"/>
      <c r="B247" s="38"/>
      <c r="C247" s="39"/>
      <c r="D247" s="247" t="s">
        <v>130</v>
      </c>
      <c r="E247" s="39"/>
      <c r="F247" s="248" t="s">
        <v>361</v>
      </c>
      <c r="G247" s="39"/>
      <c r="H247" s="39"/>
      <c r="I247" s="143"/>
      <c r="J247" s="39"/>
      <c r="K247" s="39"/>
      <c r="L247" s="43"/>
      <c r="M247" s="249"/>
      <c r="N247" s="250"/>
      <c r="O247" s="90"/>
      <c r="P247" s="90"/>
      <c r="Q247" s="90"/>
      <c r="R247" s="90"/>
      <c r="S247" s="90"/>
      <c r="T247" s="91"/>
      <c r="U247" s="37"/>
      <c r="V247" s="37"/>
      <c r="W247" s="37"/>
      <c r="X247" s="37"/>
      <c r="Y247" s="37"/>
      <c r="Z247" s="37"/>
      <c r="AA247" s="37"/>
      <c r="AB247" s="37"/>
      <c r="AC247" s="37"/>
      <c r="AD247" s="37"/>
      <c r="AE247" s="37"/>
      <c r="AT247" s="16" t="s">
        <v>130</v>
      </c>
      <c r="AU247" s="16" t="s">
        <v>83</v>
      </c>
    </row>
    <row r="248" s="12" customFormat="1" ht="22.8" customHeight="1">
      <c r="A248" s="12"/>
      <c r="B248" s="218"/>
      <c r="C248" s="219"/>
      <c r="D248" s="220" t="s">
        <v>72</v>
      </c>
      <c r="E248" s="232" t="s">
        <v>362</v>
      </c>
      <c r="F248" s="232" t="s">
        <v>363</v>
      </c>
      <c r="G248" s="219"/>
      <c r="H248" s="219"/>
      <c r="I248" s="222"/>
      <c r="J248" s="233">
        <f>BK248</f>
        <v>0</v>
      </c>
      <c r="K248" s="219"/>
      <c r="L248" s="224"/>
      <c r="M248" s="225"/>
      <c r="N248" s="226"/>
      <c r="O248" s="226"/>
      <c r="P248" s="227">
        <f>SUM(P249:P260)</f>
        <v>0</v>
      </c>
      <c r="Q248" s="226"/>
      <c r="R248" s="227">
        <f>SUM(R249:R260)</f>
        <v>0</v>
      </c>
      <c r="S248" s="226"/>
      <c r="T248" s="228">
        <f>SUM(T249:T260)</f>
        <v>0</v>
      </c>
      <c r="U248" s="12"/>
      <c r="V248" s="12"/>
      <c r="W248" s="12"/>
      <c r="X248" s="12"/>
      <c r="Y248" s="12"/>
      <c r="Z248" s="12"/>
      <c r="AA248" s="12"/>
      <c r="AB248" s="12"/>
      <c r="AC248" s="12"/>
      <c r="AD248" s="12"/>
      <c r="AE248" s="12"/>
      <c r="AR248" s="229" t="s">
        <v>81</v>
      </c>
      <c r="AT248" s="230" t="s">
        <v>72</v>
      </c>
      <c r="AU248" s="230" t="s">
        <v>81</v>
      </c>
      <c r="AY248" s="229" t="s">
        <v>121</v>
      </c>
      <c r="BK248" s="231">
        <f>SUM(BK249:BK260)</f>
        <v>0</v>
      </c>
    </row>
    <row r="249" s="2" customFormat="1" ht="33" customHeight="1">
      <c r="A249" s="37"/>
      <c r="B249" s="38"/>
      <c r="C249" s="234" t="s">
        <v>364</v>
      </c>
      <c r="D249" s="234" t="s">
        <v>123</v>
      </c>
      <c r="E249" s="235" t="s">
        <v>365</v>
      </c>
      <c r="F249" s="236" t="s">
        <v>366</v>
      </c>
      <c r="G249" s="237" t="s">
        <v>189</v>
      </c>
      <c r="H249" s="238">
        <v>68.549999999999997</v>
      </c>
      <c r="I249" s="239"/>
      <c r="J249" s="240">
        <f>ROUND(I249*H249,2)</f>
        <v>0</v>
      </c>
      <c r="K249" s="236" t="s">
        <v>127</v>
      </c>
      <c r="L249" s="43"/>
      <c r="M249" s="241" t="s">
        <v>1</v>
      </c>
      <c r="N249" s="242" t="s">
        <v>38</v>
      </c>
      <c r="O249" s="90"/>
      <c r="P249" s="243">
        <f>O249*H249</f>
        <v>0</v>
      </c>
      <c r="Q249" s="243">
        <v>0</v>
      </c>
      <c r="R249" s="243">
        <f>Q249*H249</f>
        <v>0</v>
      </c>
      <c r="S249" s="243">
        <v>0</v>
      </c>
      <c r="T249" s="244">
        <f>S249*H249</f>
        <v>0</v>
      </c>
      <c r="U249" s="37"/>
      <c r="V249" s="37"/>
      <c r="W249" s="37"/>
      <c r="X249" s="37"/>
      <c r="Y249" s="37"/>
      <c r="Z249" s="37"/>
      <c r="AA249" s="37"/>
      <c r="AB249" s="37"/>
      <c r="AC249" s="37"/>
      <c r="AD249" s="37"/>
      <c r="AE249" s="37"/>
      <c r="AR249" s="245" t="s">
        <v>128</v>
      </c>
      <c r="AT249" s="245" t="s">
        <v>123</v>
      </c>
      <c r="AU249" s="245" t="s">
        <v>83</v>
      </c>
      <c r="AY249" s="16" t="s">
        <v>121</v>
      </c>
      <c r="BE249" s="246">
        <f>IF(N249="základní",J249,0)</f>
        <v>0</v>
      </c>
      <c r="BF249" s="246">
        <f>IF(N249="snížená",J249,0)</f>
        <v>0</v>
      </c>
      <c r="BG249" s="246">
        <f>IF(N249="zákl. přenesená",J249,0)</f>
        <v>0</v>
      </c>
      <c r="BH249" s="246">
        <f>IF(N249="sníž. přenesená",J249,0)</f>
        <v>0</v>
      </c>
      <c r="BI249" s="246">
        <f>IF(N249="nulová",J249,0)</f>
        <v>0</v>
      </c>
      <c r="BJ249" s="16" t="s">
        <v>81</v>
      </c>
      <c r="BK249" s="246">
        <f>ROUND(I249*H249,2)</f>
        <v>0</v>
      </c>
      <c r="BL249" s="16" t="s">
        <v>128</v>
      </c>
      <c r="BM249" s="245" t="s">
        <v>367</v>
      </c>
    </row>
    <row r="250" s="2" customFormat="1">
      <c r="A250" s="37"/>
      <c r="B250" s="38"/>
      <c r="C250" s="39"/>
      <c r="D250" s="247" t="s">
        <v>130</v>
      </c>
      <c r="E250" s="39"/>
      <c r="F250" s="248" t="s">
        <v>368</v>
      </c>
      <c r="G250" s="39"/>
      <c r="H250" s="39"/>
      <c r="I250" s="143"/>
      <c r="J250" s="39"/>
      <c r="K250" s="39"/>
      <c r="L250" s="43"/>
      <c r="M250" s="249"/>
      <c r="N250" s="250"/>
      <c r="O250" s="90"/>
      <c r="P250" s="90"/>
      <c r="Q250" s="90"/>
      <c r="R250" s="90"/>
      <c r="S250" s="90"/>
      <c r="T250" s="91"/>
      <c r="U250" s="37"/>
      <c r="V250" s="37"/>
      <c r="W250" s="37"/>
      <c r="X250" s="37"/>
      <c r="Y250" s="37"/>
      <c r="Z250" s="37"/>
      <c r="AA250" s="37"/>
      <c r="AB250" s="37"/>
      <c r="AC250" s="37"/>
      <c r="AD250" s="37"/>
      <c r="AE250" s="37"/>
      <c r="AT250" s="16" t="s">
        <v>130</v>
      </c>
      <c r="AU250" s="16" t="s">
        <v>83</v>
      </c>
    </row>
    <row r="251" s="13" customFormat="1">
      <c r="A251" s="13"/>
      <c r="B251" s="251"/>
      <c r="C251" s="252"/>
      <c r="D251" s="247" t="s">
        <v>132</v>
      </c>
      <c r="E251" s="253" t="s">
        <v>1</v>
      </c>
      <c r="F251" s="254" t="s">
        <v>369</v>
      </c>
      <c r="G251" s="252"/>
      <c r="H251" s="255">
        <v>44.460000000000001</v>
      </c>
      <c r="I251" s="256"/>
      <c r="J251" s="252"/>
      <c r="K251" s="252"/>
      <c r="L251" s="257"/>
      <c r="M251" s="258"/>
      <c r="N251" s="259"/>
      <c r="O251" s="259"/>
      <c r="P251" s="259"/>
      <c r="Q251" s="259"/>
      <c r="R251" s="259"/>
      <c r="S251" s="259"/>
      <c r="T251" s="260"/>
      <c r="U251" s="13"/>
      <c r="V251" s="13"/>
      <c r="W251" s="13"/>
      <c r="X251" s="13"/>
      <c r="Y251" s="13"/>
      <c r="Z251" s="13"/>
      <c r="AA251" s="13"/>
      <c r="AB251" s="13"/>
      <c r="AC251" s="13"/>
      <c r="AD251" s="13"/>
      <c r="AE251" s="13"/>
      <c r="AT251" s="261" t="s">
        <v>132</v>
      </c>
      <c r="AU251" s="261" t="s">
        <v>83</v>
      </c>
      <c r="AV251" s="13" t="s">
        <v>83</v>
      </c>
      <c r="AW251" s="13" t="s">
        <v>30</v>
      </c>
      <c r="AX251" s="13" t="s">
        <v>73</v>
      </c>
      <c r="AY251" s="261" t="s">
        <v>121</v>
      </c>
    </row>
    <row r="252" s="13" customFormat="1">
      <c r="A252" s="13"/>
      <c r="B252" s="251"/>
      <c r="C252" s="252"/>
      <c r="D252" s="247" t="s">
        <v>132</v>
      </c>
      <c r="E252" s="253" t="s">
        <v>1</v>
      </c>
      <c r="F252" s="254" t="s">
        <v>370</v>
      </c>
      <c r="G252" s="252"/>
      <c r="H252" s="255">
        <v>24.09</v>
      </c>
      <c r="I252" s="256"/>
      <c r="J252" s="252"/>
      <c r="K252" s="252"/>
      <c r="L252" s="257"/>
      <c r="M252" s="258"/>
      <c r="N252" s="259"/>
      <c r="O252" s="259"/>
      <c r="P252" s="259"/>
      <c r="Q252" s="259"/>
      <c r="R252" s="259"/>
      <c r="S252" s="259"/>
      <c r="T252" s="260"/>
      <c r="U252" s="13"/>
      <c r="V252" s="13"/>
      <c r="W252" s="13"/>
      <c r="X252" s="13"/>
      <c r="Y252" s="13"/>
      <c r="Z252" s="13"/>
      <c r="AA252" s="13"/>
      <c r="AB252" s="13"/>
      <c r="AC252" s="13"/>
      <c r="AD252" s="13"/>
      <c r="AE252" s="13"/>
      <c r="AT252" s="261" t="s">
        <v>132</v>
      </c>
      <c r="AU252" s="261" t="s">
        <v>83</v>
      </c>
      <c r="AV252" s="13" t="s">
        <v>83</v>
      </c>
      <c r="AW252" s="13" t="s">
        <v>30</v>
      </c>
      <c r="AX252" s="13" t="s">
        <v>73</v>
      </c>
      <c r="AY252" s="261" t="s">
        <v>121</v>
      </c>
    </row>
    <row r="253" s="14" customFormat="1">
      <c r="A253" s="14"/>
      <c r="B253" s="262"/>
      <c r="C253" s="263"/>
      <c r="D253" s="247" t="s">
        <v>132</v>
      </c>
      <c r="E253" s="264" t="s">
        <v>1</v>
      </c>
      <c r="F253" s="265" t="s">
        <v>160</v>
      </c>
      <c r="G253" s="263"/>
      <c r="H253" s="266">
        <v>68.549999999999997</v>
      </c>
      <c r="I253" s="267"/>
      <c r="J253" s="263"/>
      <c r="K253" s="263"/>
      <c r="L253" s="268"/>
      <c r="M253" s="269"/>
      <c r="N253" s="270"/>
      <c r="O253" s="270"/>
      <c r="P253" s="270"/>
      <c r="Q253" s="270"/>
      <c r="R253" s="270"/>
      <c r="S253" s="270"/>
      <c r="T253" s="271"/>
      <c r="U253" s="14"/>
      <c r="V253" s="14"/>
      <c r="W253" s="14"/>
      <c r="X253" s="14"/>
      <c r="Y253" s="14"/>
      <c r="Z253" s="14"/>
      <c r="AA253" s="14"/>
      <c r="AB253" s="14"/>
      <c r="AC253" s="14"/>
      <c r="AD253" s="14"/>
      <c r="AE253" s="14"/>
      <c r="AT253" s="272" t="s">
        <v>132</v>
      </c>
      <c r="AU253" s="272" t="s">
        <v>83</v>
      </c>
      <c r="AV253" s="14" t="s">
        <v>128</v>
      </c>
      <c r="AW253" s="14" t="s">
        <v>30</v>
      </c>
      <c r="AX253" s="14" t="s">
        <v>81</v>
      </c>
      <c r="AY253" s="272" t="s">
        <v>121</v>
      </c>
    </row>
    <row r="254" s="2" customFormat="1" ht="33" customHeight="1">
      <c r="A254" s="37"/>
      <c r="B254" s="38"/>
      <c r="C254" s="234" t="s">
        <v>371</v>
      </c>
      <c r="D254" s="234" t="s">
        <v>123</v>
      </c>
      <c r="E254" s="235" t="s">
        <v>372</v>
      </c>
      <c r="F254" s="236" t="s">
        <v>373</v>
      </c>
      <c r="G254" s="237" t="s">
        <v>189</v>
      </c>
      <c r="H254" s="238">
        <v>1987.9500000000001</v>
      </c>
      <c r="I254" s="239"/>
      <c r="J254" s="240">
        <f>ROUND(I254*H254,2)</f>
        <v>0</v>
      </c>
      <c r="K254" s="236" t="s">
        <v>127</v>
      </c>
      <c r="L254" s="43"/>
      <c r="M254" s="241" t="s">
        <v>1</v>
      </c>
      <c r="N254" s="242" t="s">
        <v>38</v>
      </c>
      <c r="O254" s="90"/>
      <c r="P254" s="243">
        <f>O254*H254</f>
        <v>0</v>
      </c>
      <c r="Q254" s="243">
        <v>0</v>
      </c>
      <c r="R254" s="243">
        <f>Q254*H254</f>
        <v>0</v>
      </c>
      <c r="S254" s="243">
        <v>0</v>
      </c>
      <c r="T254" s="244">
        <f>S254*H254</f>
        <v>0</v>
      </c>
      <c r="U254" s="37"/>
      <c r="V254" s="37"/>
      <c r="W254" s="37"/>
      <c r="X254" s="37"/>
      <c r="Y254" s="37"/>
      <c r="Z254" s="37"/>
      <c r="AA254" s="37"/>
      <c r="AB254" s="37"/>
      <c r="AC254" s="37"/>
      <c r="AD254" s="37"/>
      <c r="AE254" s="37"/>
      <c r="AR254" s="245" t="s">
        <v>128</v>
      </c>
      <c r="AT254" s="245" t="s">
        <v>123</v>
      </c>
      <c r="AU254" s="245" t="s">
        <v>83</v>
      </c>
      <c r="AY254" s="16" t="s">
        <v>121</v>
      </c>
      <c r="BE254" s="246">
        <f>IF(N254="základní",J254,0)</f>
        <v>0</v>
      </c>
      <c r="BF254" s="246">
        <f>IF(N254="snížená",J254,0)</f>
        <v>0</v>
      </c>
      <c r="BG254" s="246">
        <f>IF(N254="zákl. přenesená",J254,0)</f>
        <v>0</v>
      </c>
      <c r="BH254" s="246">
        <f>IF(N254="sníž. přenesená",J254,0)</f>
        <v>0</v>
      </c>
      <c r="BI254" s="246">
        <f>IF(N254="nulová",J254,0)</f>
        <v>0</v>
      </c>
      <c r="BJ254" s="16" t="s">
        <v>81</v>
      </c>
      <c r="BK254" s="246">
        <f>ROUND(I254*H254,2)</f>
        <v>0</v>
      </c>
      <c r="BL254" s="16" t="s">
        <v>128</v>
      </c>
      <c r="BM254" s="245" t="s">
        <v>374</v>
      </c>
    </row>
    <row r="255" s="2" customFormat="1">
      <c r="A255" s="37"/>
      <c r="B255" s="38"/>
      <c r="C255" s="39"/>
      <c r="D255" s="247" t="s">
        <v>130</v>
      </c>
      <c r="E255" s="39"/>
      <c r="F255" s="248" t="s">
        <v>368</v>
      </c>
      <c r="G255" s="39"/>
      <c r="H255" s="39"/>
      <c r="I255" s="143"/>
      <c r="J255" s="39"/>
      <c r="K255" s="39"/>
      <c r="L255" s="43"/>
      <c r="M255" s="249"/>
      <c r="N255" s="250"/>
      <c r="O255" s="90"/>
      <c r="P255" s="90"/>
      <c r="Q255" s="90"/>
      <c r="R255" s="90"/>
      <c r="S255" s="90"/>
      <c r="T255" s="91"/>
      <c r="U255" s="37"/>
      <c r="V255" s="37"/>
      <c r="W255" s="37"/>
      <c r="X255" s="37"/>
      <c r="Y255" s="37"/>
      <c r="Z255" s="37"/>
      <c r="AA255" s="37"/>
      <c r="AB255" s="37"/>
      <c r="AC255" s="37"/>
      <c r="AD255" s="37"/>
      <c r="AE255" s="37"/>
      <c r="AT255" s="16" t="s">
        <v>130</v>
      </c>
      <c r="AU255" s="16" t="s">
        <v>83</v>
      </c>
    </row>
    <row r="256" s="13" customFormat="1">
      <c r="A256" s="13"/>
      <c r="B256" s="251"/>
      <c r="C256" s="252"/>
      <c r="D256" s="247" t="s">
        <v>132</v>
      </c>
      <c r="E256" s="253" t="s">
        <v>1</v>
      </c>
      <c r="F256" s="254" t="s">
        <v>375</v>
      </c>
      <c r="G256" s="252"/>
      <c r="H256" s="255">
        <v>1987.9500000000001</v>
      </c>
      <c r="I256" s="256"/>
      <c r="J256" s="252"/>
      <c r="K256" s="252"/>
      <c r="L256" s="257"/>
      <c r="M256" s="258"/>
      <c r="N256" s="259"/>
      <c r="O256" s="259"/>
      <c r="P256" s="259"/>
      <c r="Q256" s="259"/>
      <c r="R256" s="259"/>
      <c r="S256" s="259"/>
      <c r="T256" s="260"/>
      <c r="U256" s="13"/>
      <c r="V256" s="13"/>
      <c r="W256" s="13"/>
      <c r="X256" s="13"/>
      <c r="Y256" s="13"/>
      <c r="Z256" s="13"/>
      <c r="AA256" s="13"/>
      <c r="AB256" s="13"/>
      <c r="AC256" s="13"/>
      <c r="AD256" s="13"/>
      <c r="AE256" s="13"/>
      <c r="AT256" s="261" t="s">
        <v>132</v>
      </c>
      <c r="AU256" s="261" t="s">
        <v>83</v>
      </c>
      <c r="AV256" s="13" t="s">
        <v>83</v>
      </c>
      <c r="AW256" s="13" t="s">
        <v>30</v>
      </c>
      <c r="AX256" s="13" t="s">
        <v>81</v>
      </c>
      <c r="AY256" s="261" t="s">
        <v>121</v>
      </c>
    </row>
    <row r="257" s="2" customFormat="1" ht="33" customHeight="1">
      <c r="A257" s="37"/>
      <c r="B257" s="38"/>
      <c r="C257" s="234" t="s">
        <v>376</v>
      </c>
      <c r="D257" s="234" t="s">
        <v>123</v>
      </c>
      <c r="E257" s="235" t="s">
        <v>377</v>
      </c>
      <c r="F257" s="236" t="s">
        <v>378</v>
      </c>
      <c r="G257" s="237" t="s">
        <v>189</v>
      </c>
      <c r="H257" s="238">
        <v>24.09</v>
      </c>
      <c r="I257" s="239"/>
      <c r="J257" s="240">
        <f>ROUND(I257*H257,2)</f>
        <v>0</v>
      </c>
      <c r="K257" s="236" t="s">
        <v>127</v>
      </c>
      <c r="L257" s="43"/>
      <c r="M257" s="241" t="s">
        <v>1</v>
      </c>
      <c r="N257" s="242" t="s">
        <v>38</v>
      </c>
      <c r="O257" s="90"/>
      <c r="P257" s="243">
        <f>O257*H257</f>
        <v>0</v>
      </c>
      <c r="Q257" s="243">
        <v>0</v>
      </c>
      <c r="R257" s="243">
        <f>Q257*H257</f>
        <v>0</v>
      </c>
      <c r="S257" s="243">
        <v>0</v>
      </c>
      <c r="T257" s="244">
        <f>S257*H257</f>
        <v>0</v>
      </c>
      <c r="U257" s="37"/>
      <c r="V257" s="37"/>
      <c r="W257" s="37"/>
      <c r="X257" s="37"/>
      <c r="Y257" s="37"/>
      <c r="Z257" s="37"/>
      <c r="AA257" s="37"/>
      <c r="AB257" s="37"/>
      <c r="AC257" s="37"/>
      <c r="AD257" s="37"/>
      <c r="AE257" s="37"/>
      <c r="AR257" s="245" t="s">
        <v>128</v>
      </c>
      <c r="AT257" s="245" t="s">
        <v>123</v>
      </c>
      <c r="AU257" s="245" t="s">
        <v>83</v>
      </c>
      <c r="AY257" s="16" t="s">
        <v>121</v>
      </c>
      <c r="BE257" s="246">
        <f>IF(N257="základní",J257,0)</f>
        <v>0</v>
      </c>
      <c r="BF257" s="246">
        <f>IF(N257="snížená",J257,0)</f>
        <v>0</v>
      </c>
      <c r="BG257" s="246">
        <f>IF(N257="zákl. přenesená",J257,0)</f>
        <v>0</v>
      </c>
      <c r="BH257" s="246">
        <f>IF(N257="sníž. přenesená",J257,0)</f>
        <v>0</v>
      </c>
      <c r="BI257" s="246">
        <f>IF(N257="nulová",J257,0)</f>
        <v>0</v>
      </c>
      <c r="BJ257" s="16" t="s">
        <v>81</v>
      </c>
      <c r="BK257" s="246">
        <f>ROUND(I257*H257,2)</f>
        <v>0</v>
      </c>
      <c r="BL257" s="16" t="s">
        <v>128</v>
      </c>
      <c r="BM257" s="245" t="s">
        <v>379</v>
      </c>
    </row>
    <row r="258" s="2" customFormat="1">
      <c r="A258" s="37"/>
      <c r="B258" s="38"/>
      <c r="C258" s="39"/>
      <c r="D258" s="247" t="s">
        <v>130</v>
      </c>
      <c r="E258" s="39"/>
      <c r="F258" s="248" t="s">
        <v>380</v>
      </c>
      <c r="G258" s="39"/>
      <c r="H258" s="39"/>
      <c r="I258" s="143"/>
      <c r="J258" s="39"/>
      <c r="K258" s="39"/>
      <c r="L258" s="43"/>
      <c r="M258" s="249"/>
      <c r="N258" s="250"/>
      <c r="O258" s="90"/>
      <c r="P258" s="90"/>
      <c r="Q258" s="90"/>
      <c r="R258" s="90"/>
      <c r="S258" s="90"/>
      <c r="T258" s="91"/>
      <c r="U258" s="37"/>
      <c r="V258" s="37"/>
      <c r="W258" s="37"/>
      <c r="X258" s="37"/>
      <c r="Y258" s="37"/>
      <c r="Z258" s="37"/>
      <c r="AA258" s="37"/>
      <c r="AB258" s="37"/>
      <c r="AC258" s="37"/>
      <c r="AD258" s="37"/>
      <c r="AE258" s="37"/>
      <c r="AT258" s="16" t="s">
        <v>130</v>
      </c>
      <c r="AU258" s="16" t="s">
        <v>83</v>
      </c>
    </row>
    <row r="259" s="2" customFormat="1" ht="33" customHeight="1">
      <c r="A259" s="37"/>
      <c r="B259" s="38"/>
      <c r="C259" s="234" t="s">
        <v>381</v>
      </c>
      <c r="D259" s="234" t="s">
        <v>123</v>
      </c>
      <c r="E259" s="235" t="s">
        <v>382</v>
      </c>
      <c r="F259" s="236" t="s">
        <v>199</v>
      </c>
      <c r="G259" s="237" t="s">
        <v>189</v>
      </c>
      <c r="H259" s="238">
        <v>44.460000000000001</v>
      </c>
      <c r="I259" s="239"/>
      <c r="J259" s="240">
        <f>ROUND(I259*H259,2)</f>
        <v>0</v>
      </c>
      <c r="K259" s="236" t="s">
        <v>127</v>
      </c>
      <c r="L259" s="43"/>
      <c r="M259" s="241" t="s">
        <v>1</v>
      </c>
      <c r="N259" s="242" t="s">
        <v>38</v>
      </c>
      <c r="O259" s="90"/>
      <c r="P259" s="243">
        <f>O259*H259</f>
        <v>0</v>
      </c>
      <c r="Q259" s="243">
        <v>0</v>
      </c>
      <c r="R259" s="243">
        <f>Q259*H259</f>
        <v>0</v>
      </c>
      <c r="S259" s="243">
        <v>0</v>
      </c>
      <c r="T259" s="244">
        <f>S259*H259</f>
        <v>0</v>
      </c>
      <c r="U259" s="37"/>
      <c r="V259" s="37"/>
      <c r="W259" s="37"/>
      <c r="X259" s="37"/>
      <c r="Y259" s="37"/>
      <c r="Z259" s="37"/>
      <c r="AA259" s="37"/>
      <c r="AB259" s="37"/>
      <c r="AC259" s="37"/>
      <c r="AD259" s="37"/>
      <c r="AE259" s="37"/>
      <c r="AR259" s="245" t="s">
        <v>128</v>
      </c>
      <c r="AT259" s="245" t="s">
        <v>123</v>
      </c>
      <c r="AU259" s="245" t="s">
        <v>83</v>
      </c>
      <c r="AY259" s="16" t="s">
        <v>121</v>
      </c>
      <c r="BE259" s="246">
        <f>IF(N259="základní",J259,0)</f>
        <v>0</v>
      </c>
      <c r="BF259" s="246">
        <f>IF(N259="snížená",J259,0)</f>
        <v>0</v>
      </c>
      <c r="BG259" s="246">
        <f>IF(N259="zákl. přenesená",J259,0)</f>
        <v>0</v>
      </c>
      <c r="BH259" s="246">
        <f>IF(N259="sníž. přenesená",J259,0)</f>
        <v>0</v>
      </c>
      <c r="BI259" s="246">
        <f>IF(N259="nulová",J259,0)</f>
        <v>0</v>
      </c>
      <c r="BJ259" s="16" t="s">
        <v>81</v>
      </c>
      <c r="BK259" s="246">
        <f>ROUND(I259*H259,2)</f>
        <v>0</v>
      </c>
      <c r="BL259" s="16" t="s">
        <v>128</v>
      </c>
      <c r="BM259" s="245" t="s">
        <v>383</v>
      </c>
    </row>
    <row r="260" s="2" customFormat="1">
      <c r="A260" s="37"/>
      <c r="B260" s="38"/>
      <c r="C260" s="39"/>
      <c r="D260" s="247" t="s">
        <v>130</v>
      </c>
      <c r="E260" s="39"/>
      <c r="F260" s="248" t="s">
        <v>380</v>
      </c>
      <c r="G260" s="39"/>
      <c r="H260" s="39"/>
      <c r="I260" s="143"/>
      <c r="J260" s="39"/>
      <c r="K260" s="39"/>
      <c r="L260" s="43"/>
      <c r="M260" s="249"/>
      <c r="N260" s="250"/>
      <c r="O260" s="90"/>
      <c r="P260" s="90"/>
      <c r="Q260" s="90"/>
      <c r="R260" s="90"/>
      <c r="S260" s="90"/>
      <c r="T260" s="91"/>
      <c r="U260" s="37"/>
      <c r="V260" s="37"/>
      <c r="W260" s="37"/>
      <c r="X260" s="37"/>
      <c r="Y260" s="37"/>
      <c r="Z260" s="37"/>
      <c r="AA260" s="37"/>
      <c r="AB260" s="37"/>
      <c r="AC260" s="37"/>
      <c r="AD260" s="37"/>
      <c r="AE260" s="37"/>
      <c r="AT260" s="16" t="s">
        <v>130</v>
      </c>
      <c r="AU260" s="16" t="s">
        <v>83</v>
      </c>
    </row>
    <row r="261" s="12" customFormat="1" ht="22.8" customHeight="1">
      <c r="A261" s="12"/>
      <c r="B261" s="218"/>
      <c r="C261" s="219"/>
      <c r="D261" s="220" t="s">
        <v>72</v>
      </c>
      <c r="E261" s="232" t="s">
        <v>384</v>
      </c>
      <c r="F261" s="232" t="s">
        <v>385</v>
      </c>
      <c r="G261" s="219"/>
      <c r="H261" s="219"/>
      <c r="I261" s="222"/>
      <c r="J261" s="233">
        <f>BK261</f>
        <v>0</v>
      </c>
      <c r="K261" s="219"/>
      <c r="L261" s="224"/>
      <c r="M261" s="225"/>
      <c r="N261" s="226"/>
      <c r="O261" s="226"/>
      <c r="P261" s="227">
        <f>P262</f>
        <v>0</v>
      </c>
      <c r="Q261" s="226"/>
      <c r="R261" s="227">
        <f>R262</f>
        <v>0</v>
      </c>
      <c r="S261" s="226"/>
      <c r="T261" s="228">
        <f>T262</f>
        <v>0</v>
      </c>
      <c r="U261" s="12"/>
      <c r="V261" s="12"/>
      <c r="W261" s="12"/>
      <c r="X261" s="12"/>
      <c r="Y261" s="12"/>
      <c r="Z261" s="12"/>
      <c r="AA261" s="12"/>
      <c r="AB261" s="12"/>
      <c r="AC261" s="12"/>
      <c r="AD261" s="12"/>
      <c r="AE261" s="12"/>
      <c r="AR261" s="229" t="s">
        <v>81</v>
      </c>
      <c r="AT261" s="230" t="s">
        <v>72</v>
      </c>
      <c r="AU261" s="230" t="s">
        <v>81</v>
      </c>
      <c r="AY261" s="229" t="s">
        <v>121</v>
      </c>
      <c r="BK261" s="231">
        <f>BK262</f>
        <v>0</v>
      </c>
    </row>
    <row r="262" s="2" customFormat="1" ht="33" customHeight="1">
      <c r="A262" s="37"/>
      <c r="B262" s="38"/>
      <c r="C262" s="234" t="s">
        <v>386</v>
      </c>
      <c r="D262" s="234" t="s">
        <v>123</v>
      </c>
      <c r="E262" s="235" t="s">
        <v>387</v>
      </c>
      <c r="F262" s="236" t="s">
        <v>388</v>
      </c>
      <c r="G262" s="237" t="s">
        <v>189</v>
      </c>
      <c r="H262" s="238">
        <v>567.05100000000004</v>
      </c>
      <c r="I262" s="239"/>
      <c r="J262" s="240">
        <f>ROUND(I262*H262,2)</f>
        <v>0</v>
      </c>
      <c r="K262" s="236" t="s">
        <v>127</v>
      </c>
      <c r="L262" s="43"/>
      <c r="M262" s="283" t="s">
        <v>1</v>
      </c>
      <c r="N262" s="284" t="s">
        <v>38</v>
      </c>
      <c r="O262" s="285"/>
      <c r="P262" s="286">
        <f>O262*H262</f>
        <v>0</v>
      </c>
      <c r="Q262" s="286">
        <v>0</v>
      </c>
      <c r="R262" s="286">
        <f>Q262*H262</f>
        <v>0</v>
      </c>
      <c r="S262" s="286">
        <v>0</v>
      </c>
      <c r="T262" s="287">
        <f>S262*H262</f>
        <v>0</v>
      </c>
      <c r="U262" s="37"/>
      <c r="V262" s="37"/>
      <c r="W262" s="37"/>
      <c r="X262" s="37"/>
      <c r="Y262" s="37"/>
      <c r="Z262" s="37"/>
      <c r="AA262" s="37"/>
      <c r="AB262" s="37"/>
      <c r="AC262" s="37"/>
      <c r="AD262" s="37"/>
      <c r="AE262" s="37"/>
      <c r="AR262" s="245" t="s">
        <v>128</v>
      </c>
      <c r="AT262" s="245" t="s">
        <v>123</v>
      </c>
      <c r="AU262" s="245" t="s">
        <v>83</v>
      </c>
      <c r="AY262" s="16" t="s">
        <v>121</v>
      </c>
      <c r="BE262" s="246">
        <f>IF(N262="základní",J262,0)</f>
        <v>0</v>
      </c>
      <c r="BF262" s="246">
        <f>IF(N262="snížená",J262,0)</f>
        <v>0</v>
      </c>
      <c r="BG262" s="246">
        <f>IF(N262="zákl. přenesená",J262,0)</f>
        <v>0</v>
      </c>
      <c r="BH262" s="246">
        <f>IF(N262="sníž. přenesená",J262,0)</f>
        <v>0</v>
      </c>
      <c r="BI262" s="246">
        <f>IF(N262="nulová",J262,0)</f>
        <v>0</v>
      </c>
      <c r="BJ262" s="16" t="s">
        <v>81</v>
      </c>
      <c r="BK262" s="246">
        <f>ROUND(I262*H262,2)</f>
        <v>0</v>
      </c>
      <c r="BL262" s="16" t="s">
        <v>128</v>
      </c>
      <c r="BM262" s="245" t="s">
        <v>389</v>
      </c>
    </row>
    <row r="263" s="2" customFormat="1" ht="6.96" customHeight="1">
      <c r="A263" s="37"/>
      <c r="B263" s="65"/>
      <c r="C263" s="66"/>
      <c r="D263" s="66"/>
      <c r="E263" s="66"/>
      <c r="F263" s="66"/>
      <c r="G263" s="66"/>
      <c r="H263" s="66"/>
      <c r="I263" s="182"/>
      <c r="J263" s="66"/>
      <c r="K263" s="66"/>
      <c r="L263" s="43"/>
      <c r="M263" s="37"/>
      <c r="O263" s="37"/>
      <c r="P263" s="37"/>
      <c r="Q263" s="37"/>
      <c r="R263" s="37"/>
      <c r="S263" s="37"/>
      <c r="T263" s="37"/>
      <c r="U263" s="37"/>
      <c r="V263" s="37"/>
      <c r="W263" s="37"/>
      <c r="X263" s="37"/>
      <c r="Y263" s="37"/>
      <c r="Z263" s="37"/>
      <c r="AA263" s="37"/>
      <c r="AB263" s="37"/>
      <c r="AC263" s="37"/>
      <c r="AD263" s="37"/>
      <c r="AE263" s="37"/>
    </row>
  </sheetData>
  <sheetProtection sheet="1" autoFilter="0" formatColumns="0" formatRows="0" objects="1" scenarios="1" spinCount="100000" saltValue="EcqoX64ew+KantJd84sDgKM+XstXIn2kaMeNt2RLbsg1FqmXkkClTre9uWCOZL03N9YxklkpMZvTKrUKUPeDGQ==" hashValue="53lQWBqhfiW80LUoBsio8a7ExqrFE9jxipC9G4+l+tetCN5gAYiARfey6ZRj2hJlWelP6xhgLU4CtgiMDQwxug==" algorithmName="SHA-512" password="CC35"/>
  <autoFilter ref="C123:K262"/>
  <mergeCells count="9">
    <mergeCell ref="E7:H7"/>
    <mergeCell ref="E9:H9"/>
    <mergeCell ref="E18:H18"/>
    <mergeCell ref="E27:H27"/>
    <mergeCell ref="E85:H85"/>
    <mergeCell ref="E87:H87"/>
    <mergeCell ref="E114:H114"/>
    <mergeCell ref="E116:H116"/>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4.160156" style="1" customWidth="1"/>
    <col min="4" max="4" width="4.332031" style="1" customWidth="1"/>
    <col min="5" max="5" width="17.16016" style="1" customWidth="1"/>
    <col min="6" max="6" width="50.83203" style="1" customWidth="1"/>
    <col min="7" max="7" width="7" style="1" customWidth="1"/>
    <col min="8" max="8" width="11.5" style="1" customWidth="1"/>
    <col min="9" max="9" width="20.16016" style="135"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I2" s="135"/>
      <c r="L2" s="1"/>
      <c r="M2" s="1"/>
      <c r="N2" s="1"/>
      <c r="O2" s="1"/>
      <c r="P2" s="1"/>
      <c r="Q2" s="1"/>
      <c r="R2" s="1"/>
      <c r="S2" s="1"/>
      <c r="T2" s="1"/>
      <c r="U2" s="1"/>
      <c r="V2" s="1"/>
      <c r="AT2" s="16" t="s">
        <v>86</v>
      </c>
    </row>
    <row r="3" s="1" customFormat="1" ht="6.96" customHeight="1">
      <c r="B3" s="136"/>
      <c r="C3" s="137"/>
      <c r="D3" s="137"/>
      <c r="E3" s="137"/>
      <c r="F3" s="137"/>
      <c r="G3" s="137"/>
      <c r="H3" s="137"/>
      <c r="I3" s="138"/>
      <c r="J3" s="137"/>
      <c r="K3" s="137"/>
      <c r="L3" s="19"/>
      <c r="AT3" s="16" t="s">
        <v>83</v>
      </c>
    </row>
    <row r="4" s="1" customFormat="1" ht="24.96" customHeight="1">
      <c r="B4" s="19"/>
      <c r="D4" s="139" t="s">
        <v>90</v>
      </c>
      <c r="I4" s="135"/>
      <c r="L4" s="19"/>
      <c r="M4" s="140" t="s">
        <v>10</v>
      </c>
      <c r="AT4" s="16" t="s">
        <v>4</v>
      </c>
    </row>
    <row r="5" s="1" customFormat="1" ht="6.96" customHeight="1">
      <c r="B5" s="19"/>
      <c r="I5" s="135"/>
      <c r="L5" s="19"/>
    </row>
    <row r="6" s="1" customFormat="1" ht="12" customHeight="1">
      <c r="B6" s="19"/>
      <c r="D6" s="141" t="s">
        <v>16</v>
      </c>
      <c r="I6" s="135"/>
      <c r="L6" s="19"/>
    </row>
    <row r="7" s="1" customFormat="1" ht="16.5" customHeight="1">
      <c r="B7" s="19"/>
      <c r="E7" s="142" t="str">
        <f>'Rekapitulace stavby'!K6</f>
        <v>CHODNÍK PRO PĚŠÍ BROD U STŘÍBRA</v>
      </c>
      <c r="F7" s="141"/>
      <c r="G7" s="141"/>
      <c r="H7" s="141"/>
      <c r="I7" s="135"/>
      <c r="L7" s="19"/>
    </row>
    <row r="8" s="2" customFormat="1" ht="12" customHeight="1">
      <c r="A8" s="37"/>
      <c r="B8" s="43"/>
      <c r="C8" s="37"/>
      <c r="D8" s="141" t="s">
        <v>91</v>
      </c>
      <c r="E8" s="37"/>
      <c r="F8" s="37"/>
      <c r="G8" s="37"/>
      <c r="H8" s="37"/>
      <c r="I8" s="143"/>
      <c r="J8" s="37"/>
      <c r="K8" s="37"/>
      <c r="L8" s="62"/>
      <c r="S8" s="37"/>
      <c r="T8" s="37"/>
      <c r="U8" s="37"/>
      <c r="V8" s="37"/>
      <c r="W8" s="37"/>
      <c r="X8" s="37"/>
      <c r="Y8" s="37"/>
      <c r="Z8" s="37"/>
      <c r="AA8" s="37"/>
      <c r="AB8" s="37"/>
      <c r="AC8" s="37"/>
      <c r="AD8" s="37"/>
      <c r="AE8" s="37"/>
    </row>
    <row r="9" s="2" customFormat="1" ht="16.5" customHeight="1">
      <c r="A9" s="37"/>
      <c r="B9" s="43"/>
      <c r="C9" s="37"/>
      <c r="D9" s="37"/>
      <c r="E9" s="144" t="s">
        <v>390</v>
      </c>
      <c r="F9" s="37"/>
      <c r="G9" s="37"/>
      <c r="H9" s="37"/>
      <c r="I9" s="143"/>
      <c r="J9" s="37"/>
      <c r="K9" s="37"/>
      <c r="L9" s="62"/>
      <c r="S9" s="37"/>
      <c r="T9" s="37"/>
      <c r="U9" s="37"/>
      <c r="V9" s="37"/>
      <c r="W9" s="37"/>
      <c r="X9" s="37"/>
      <c r="Y9" s="37"/>
      <c r="Z9" s="37"/>
      <c r="AA9" s="37"/>
      <c r="AB9" s="37"/>
      <c r="AC9" s="37"/>
      <c r="AD9" s="37"/>
      <c r="AE9" s="37"/>
    </row>
    <row r="10" s="2" customFormat="1">
      <c r="A10" s="37"/>
      <c r="B10" s="43"/>
      <c r="C10" s="37"/>
      <c r="D10" s="37"/>
      <c r="E10" s="37"/>
      <c r="F10" s="37"/>
      <c r="G10" s="37"/>
      <c r="H10" s="37"/>
      <c r="I10" s="143"/>
      <c r="J10" s="37"/>
      <c r="K10" s="37"/>
      <c r="L10" s="62"/>
      <c r="S10" s="37"/>
      <c r="T10" s="37"/>
      <c r="U10" s="37"/>
      <c r="V10" s="37"/>
      <c r="W10" s="37"/>
      <c r="X10" s="37"/>
      <c r="Y10" s="37"/>
      <c r="Z10" s="37"/>
      <c r="AA10" s="37"/>
      <c r="AB10" s="37"/>
      <c r="AC10" s="37"/>
      <c r="AD10" s="37"/>
      <c r="AE10" s="37"/>
    </row>
    <row r="11" s="2" customFormat="1" ht="12" customHeight="1">
      <c r="A11" s="37"/>
      <c r="B11" s="43"/>
      <c r="C11" s="37"/>
      <c r="D11" s="141" t="s">
        <v>18</v>
      </c>
      <c r="E11" s="37"/>
      <c r="F11" s="145" t="s">
        <v>1</v>
      </c>
      <c r="G11" s="37"/>
      <c r="H11" s="37"/>
      <c r="I11" s="146" t="s">
        <v>19</v>
      </c>
      <c r="J11" s="145" t="s">
        <v>1</v>
      </c>
      <c r="K11" s="37"/>
      <c r="L11" s="62"/>
      <c r="S11" s="37"/>
      <c r="T11" s="37"/>
      <c r="U11" s="37"/>
      <c r="V11" s="37"/>
      <c r="W11" s="37"/>
      <c r="X11" s="37"/>
      <c r="Y11" s="37"/>
      <c r="Z11" s="37"/>
      <c r="AA11" s="37"/>
      <c r="AB11" s="37"/>
      <c r="AC11" s="37"/>
      <c r="AD11" s="37"/>
      <c r="AE11" s="37"/>
    </row>
    <row r="12" s="2" customFormat="1" ht="12" customHeight="1">
      <c r="A12" s="37"/>
      <c r="B12" s="43"/>
      <c r="C12" s="37"/>
      <c r="D12" s="141" t="s">
        <v>20</v>
      </c>
      <c r="E12" s="37"/>
      <c r="F12" s="145" t="s">
        <v>21</v>
      </c>
      <c r="G12" s="37"/>
      <c r="H12" s="37"/>
      <c r="I12" s="146" t="s">
        <v>22</v>
      </c>
      <c r="J12" s="147" t="str">
        <f>'Rekapitulace stavby'!AN8</f>
        <v>25. 11. 2020</v>
      </c>
      <c r="K12" s="37"/>
      <c r="L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143"/>
      <c r="J13" s="37"/>
      <c r="K13" s="37"/>
      <c r="L13" s="62"/>
      <c r="S13" s="37"/>
      <c r="T13" s="37"/>
      <c r="U13" s="37"/>
      <c r="V13" s="37"/>
      <c r="W13" s="37"/>
      <c r="X13" s="37"/>
      <c r="Y13" s="37"/>
      <c r="Z13" s="37"/>
      <c r="AA13" s="37"/>
      <c r="AB13" s="37"/>
      <c r="AC13" s="37"/>
      <c r="AD13" s="37"/>
      <c r="AE13" s="37"/>
    </row>
    <row r="14" s="2" customFormat="1" ht="12" customHeight="1">
      <c r="A14" s="37"/>
      <c r="B14" s="43"/>
      <c r="C14" s="37"/>
      <c r="D14" s="141" t="s">
        <v>24</v>
      </c>
      <c r="E14" s="37"/>
      <c r="F14" s="37"/>
      <c r="G14" s="37"/>
      <c r="H14" s="37"/>
      <c r="I14" s="146" t="s">
        <v>25</v>
      </c>
      <c r="J14" s="145" t="str">
        <f>IF('Rekapitulace stavby'!AN10="","",'Rekapitulace stavby'!AN10)</f>
        <v/>
      </c>
      <c r="K14" s="37"/>
      <c r="L14" s="62"/>
      <c r="S14" s="37"/>
      <c r="T14" s="37"/>
      <c r="U14" s="37"/>
      <c r="V14" s="37"/>
      <c r="W14" s="37"/>
      <c r="X14" s="37"/>
      <c r="Y14" s="37"/>
      <c r="Z14" s="37"/>
      <c r="AA14" s="37"/>
      <c r="AB14" s="37"/>
      <c r="AC14" s="37"/>
      <c r="AD14" s="37"/>
      <c r="AE14" s="37"/>
    </row>
    <row r="15" s="2" customFormat="1" ht="18" customHeight="1">
      <c r="A15" s="37"/>
      <c r="B15" s="43"/>
      <c r="C15" s="37"/>
      <c r="D15" s="37"/>
      <c r="E15" s="145" t="str">
        <f>IF('Rekapitulace stavby'!E11="","",'Rekapitulace stavby'!E11)</f>
        <v xml:space="preserve"> </v>
      </c>
      <c r="F15" s="37"/>
      <c r="G15" s="37"/>
      <c r="H15" s="37"/>
      <c r="I15" s="146" t="s">
        <v>26</v>
      </c>
      <c r="J15" s="145" t="str">
        <f>IF('Rekapitulace stavby'!AN11="","",'Rekapitulace stavby'!AN11)</f>
        <v/>
      </c>
      <c r="K15" s="37"/>
      <c r="L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143"/>
      <c r="J16" s="37"/>
      <c r="K16" s="37"/>
      <c r="L16" s="62"/>
      <c r="S16" s="37"/>
      <c r="T16" s="37"/>
      <c r="U16" s="37"/>
      <c r="V16" s="37"/>
      <c r="W16" s="37"/>
      <c r="X16" s="37"/>
      <c r="Y16" s="37"/>
      <c r="Z16" s="37"/>
      <c r="AA16" s="37"/>
      <c r="AB16" s="37"/>
      <c r="AC16" s="37"/>
      <c r="AD16" s="37"/>
      <c r="AE16" s="37"/>
    </row>
    <row r="17" s="2" customFormat="1" ht="12" customHeight="1">
      <c r="A17" s="37"/>
      <c r="B17" s="43"/>
      <c r="C17" s="37"/>
      <c r="D17" s="141" t="s">
        <v>27</v>
      </c>
      <c r="E17" s="37"/>
      <c r="F17" s="37"/>
      <c r="G17" s="37"/>
      <c r="H17" s="37"/>
      <c r="I17" s="146" t="s">
        <v>25</v>
      </c>
      <c r="J17" s="32" t="str">
        <f>'Rekapitulace stavby'!AN13</f>
        <v>Vyplň údaj</v>
      </c>
      <c r="K17" s="37"/>
      <c r="L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5"/>
      <c r="G18" s="145"/>
      <c r="H18" s="145"/>
      <c r="I18" s="146" t="s">
        <v>26</v>
      </c>
      <c r="J18" s="32" t="str">
        <f>'Rekapitulace stavby'!AN14</f>
        <v>Vyplň údaj</v>
      </c>
      <c r="K18" s="37"/>
      <c r="L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143"/>
      <c r="J19" s="37"/>
      <c r="K19" s="37"/>
      <c r="L19" s="62"/>
      <c r="S19" s="37"/>
      <c r="T19" s="37"/>
      <c r="U19" s="37"/>
      <c r="V19" s="37"/>
      <c r="W19" s="37"/>
      <c r="X19" s="37"/>
      <c r="Y19" s="37"/>
      <c r="Z19" s="37"/>
      <c r="AA19" s="37"/>
      <c r="AB19" s="37"/>
      <c r="AC19" s="37"/>
      <c r="AD19" s="37"/>
      <c r="AE19" s="37"/>
    </row>
    <row r="20" s="2" customFormat="1" ht="12" customHeight="1">
      <c r="A20" s="37"/>
      <c r="B20" s="43"/>
      <c r="C20" s="37"/>
      <c r="D20" s="141" t="s">
        <v>29</v>
      </c>
      <c r="E20" s="37"/>
      <c r="F20" s="37"/>
      <c r="G20" s="37"/>
      <c r="H20" s="37"/>
      <c r="I20" s="146" t="s">
        <v>25</v>
      </c>
      <c r="J20" s="145" t="str">
        <f>IF('Rekapitulace stavby'!AN16="","",'Rekapitulace stavby'!AN16)</f>
        <v/>
      </c>
      <c r="K20" s="37"/>
      <c r="L20" s="62"/>
      <c r="S20" s="37"/>
      <c r="T20" s="37"/>
      <c r="U20" s="37"/>
      <c r="V20" s="37"/>
      <c r="W20" s="37"/>
      <c r="X20" s="37"/>
      <c r="Y20" s="37"/>
      <c r="Z20" s="37"/>
      <c r="AA20" s="37"/>
      <c r="AB20" s="37"/>
      <c r="AC20" s="37"/>
      <c r="AD20" s="37"/>
      <c r="AE20" s="37"/>
    </row>
    <row r="21" s="2" customFormat="1" ht="18" customHeight="1">
      <c r="A21" s="37"/>
      <c r="B21" s="43"/>
      <c r="C21" s="37"/>
      <c r="D21" s="37"/>
      <c r="E21" s="145" t="str">
        <f>IF('Rekapitulace stavby'!E17="","",'Rekapitulace stavby'!E17)</f>
        <v xml:space="preserve"> </v>
      </c>
      <c r="F21" s="37"/>
      <c r="G21" s="37"/>
      <c r="H21" s="37"/>
      <c r="I21" s="146" t="s">
        <v>26</v>
      </c>
      <c r="J21" s="145" t="str">
        <f>IF('Rekapitulace stavby'!AN17="","",'Rekapitulace stavby'!AN17)</f>
        <v/>
      </c>
      <c r="K21" s="37"/>
      <c r="L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143"/>
      <c r="J22" s="37"/>
      <c r="K22" s="37"/>
      <c r="L22" s="62"/>
      <c r="S22" s="37"/>
      <c r="T22" s="37"/>
      <c r="U22" s="37"/>
      <c r="V22" s="37"/>
      <c r="W22" s="37"/>
      <c r="X22" s="37"/>
      <c r="Y22" s="37"/>
      <c r="Z22" s="37"/>
      <c r="AA22" s="37"/>
      <c r="AB22" s="37"/>
      <c r="AC22" s="37"/>
      <c r="AD22" s="37"/>
      <c r="AE22" s="37"/>
    </row>
    <row r="23" s="2" customFormat="1" ht="12" customHeight="1">
      <c r="A23" s="37"/>
      <c r="B23" s="43"/>
      <c r="C23" s="37"/>
      <c r="D23" s="141" t="s">
        <v>31</v>
      </c>
      <c r="E23" s="37"/>
      <c r="F23" s="37"/>
      <c r="G23" s="37"/>
      <c r="H23" s="37"/>
      <c r="I23" s="146" t="s">
        <v>25</v>
      </c>
      <c r="J23" s="145" t="str">
        <f>IF('Rekapitulace stavby'!AN19="","",'Rekapitulace stavby'!AN19)</f>
        <v/>
      </c>
      <c r="K23" s="37"/>
      <c r="L23" s="62"/>
      <c r="S23" s="37"/>
      <c r="T23" s="37"/>
      <c r="U23" s="37"/>
      <c r="V23" s="37"/>
      <c r="W23" s="37"/>
      <c r="X23" s="37"/>
      <c r="Y23" s="37"/>
      <c r="Z23" s="37"/>
      <c r="AA23" s="37"/>
      <c r="AB23" s="37"/>
      <c r="AC23" s="37"/>
      <c r="AD23" s="37"/>
      <c r="AE23" s="37"/>
    </row>
    <row r="24" s="2" customFormat="1" ht="18" customHeight="1">
      <c r="A24" s="37"/>
      <c r="B24" s="43"/>
      <c r="C24" s="37"/>
      <c r="D24" s="37"/>
      <c r="E24" s="145" t="str">
        <f>IF('Rekapitulace stavby'!E20="","",'Rekapitulace stavby'!E20)</f>
        <v xml:space="preserve"> </v>
      </c>
      <c r="F24" s="37"/>
      <c r="G24" s="37"/>
      <c r="H24" s="37"/>
      <c r="I24" s="146" t="s">
        <v>26</v>
      </c>
      <c r="J24" s="145" t="str">
        <f>IF('Rekapitulace stavby'!AN20="","",'Rekapitulace stavby'!AN20)</f>
        <v/>
      </c>
      <c r="K24" s="37"/>
      <c r="L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143"/>
      <c r="J25" s="37"/>
      <c r="K25" s="37"/>
      <c r="L25" s="62"/>
      <c r="S25" s="37"/>
      <c r="T25" s="37"/>
      <c r="U25" s="37"/>
      <c r="V25" s="37"/>
      <c r="W25" s="37"/>
      <c r="X25" s="37"/>
      <c r="Y25" s="37"/>
      <c r="Z25" s="37"/>
      <c r="AA25" s="37"/>
      <c r="AB25" s="37"/>
      <c r="AC25" s="37"/>
      <c r="AD25" s="37"/>
      <c r="AE25" s="37"/>
    </row>
    <row r="26" s="2" customFormat="1" ht="12" customHeight="1">
      <c r="A26" s="37"/>
      <c r="B26" s="43"/>
      <c r="C26" s="37"/>
      <c r="D26" s="141" t="s">
        <v>32</v>
      </c>
      <c r="E26" s="37"/>
      <c r="F26" s="37"/>
      <c r="G26" s="37"/>
      <c r="H26" s="37"/>
      <c r="I26" s="143"/>
      <c r="J26" s="37"/>
      <c r="K26" s="37"/>
      <c r="L26" s="62"/>
      <c r="S26" s="37"/>
      <c r="T26" s="37"/>
      <c r="U26" s="37"/>
      <c r="V26" s="37"/>
      <c r="W26" s="37"/>
      <c r="X26" s="37"/>
      <c r="Y26" s="37"/>
      <c r="Z26" s="37"/>
      <c r="AA26" s="37"/>
      <c r="AB26" s="37"/>
      <c r="AC26" s="37"/>
      <c r="AD26" s="37"/>
      <c r="AE26" s="37"/>
    </row>
    <row r="27" s="8" customFormat="1" ht="16.5" customHeight="1">
      <c r="A27" s="148"/>
      <c r="B27" s="149"/>
      <c r="C27" s="148"/>
      <c r="D27" s="148"/>
      <c r="E27" s="150" t="s">
        <v>1</v>
      </c>
      <c r="F27" s="150"/>
      <c r="G27" s="150"/>
      <c r="H27" s="150"/>
      <c r="I27" s="151"/>
      <c r="J27" s="148"/>
      <c r="K27" s="148"/>
      <c r="L27" s="152"/>
      <c r="S27" s="148"/>
      <c r="T27" s="148"/>
      <c r="U27" s="148"/>
      <c r="V27" s="148"/>
      <c r="W27" s="148"/>
      <c r="X27" s="148"/>
      <c r="Y27" s="148"/>
      <c r="Z27" s="148"/>
      <c r="AA27" s="148"/>
      <c r="AB27" s="148"/>
      <c r="AC27" s="148"/>
      <c r="AD27" s="148"/>
      <c r="AE27" s="148"/>
    </row>
    <row r="28" s="2" customFormat="1" ht="6.96" customHeight="1">
      <c r="A28" s="37"/>
      <c r="B28" s="43"/>
      <c r="C28" s="37"/>
      <c r="D28" s="37"/>
      <c r="E28" s="37"/>
      <c r="F28" s="37"/>
      <c r="G28" s="37"/>
      <c r="H28" s="37"/>
      <c r="I28" s="143"/>
      <c r="J28" s="37"/>
      <c r="K28" s="37"/>
      <c r="L28" s="62"/>
      <c r="S28" s="37"/>
      <c r="T28" s="37"/>
      <c r="U28" s="37"/>
      <c r="V28" s="37"/>
      <c r="W28" s="37"/>
      <c r="X28" s="37"/>
      <c r="Y28" s="37"/>
      <c r="Z28" s="37"/>
      <c r="AA28" s="37"/>
      <c r="AB28" s="37"/>
      <c r="AC28" s="37"/>
      <c r="AD28" s="37"/>
      <c r="AE28" s="37"/>
    </row>
    <row r="29" s="2" customFormat="1" ht="6.96" customHeight="1">
      <c r="A29" s="37"/>
      <c r="B29" s="43"/>
      <c r="C29" s="37"/>
      <c r="D29" s="153"/>
      <c r="E29" s="153"/>
      <c r="F29" s="153"/>
      <c r="G29" s="153"/>
      <c r="H29" s="153"/>
      <c r="I29" s="154"/>
      <c r="J29" s="153"/>
      <c r="K29" s="153"/>
      <c r="L29" s="62"/>
      <c r="S29" s="37"/>
      <c r="T29" s="37"/>
      <c r="U29" s="37"/>
      <c r="V29" s="37"/>
      <c r="W29" s="37"/>
      <c r="X29" s="37"/>
      <c r="Y29" s="37"/>
      <c r="Z29" s="37"/>
      <c r="AA29" s="37"/>
      <c r="AB29" s="37"/>
      <c r="AC29" s="37"/>
      <c r="AD29" s="37"/>
      <c r="AE29" s="37"/>
    </row>
    <row r="30" s="2" customFormat="1" ht="25.44" customHeight="1">
      <c r="A30" s="37"/>
      <c r="B30" s="43"/>
      <c r="C30" s="37"/>
      <c r="D30" s="155" t="s">
        <v>33</v>
      </c>
      <c r="E30" s="37"/>
      <c r="F30" s="37"/>
      <c r="G30" s="37"/>
      <c r="H30" s="37"/>
      <c r="I30" s="143"/>
      <c r="J30" s="156">
        <f>ROUND(J121, 2)</f>
        <v>0</v>
      </c>
      <c r="K30" s="37"/>
      <c r="L30" s="62"/>
      <c r="S30" s="37"/>
      <c r="T30" s="37"/>
      <c r="U30" s="37"/>
      <c r="V30" s="37"/>
      <c r="W30" s="37"/>
      <c r="X30" s="37"/>
      <c r="Y30" s="37"/>
      <c r="Z30" s="37"/>
      <c r="AA30" s="37"/>
      <c r="AB30" s="37"/>
      <c r="AC30" s="37"/>
      <c r="AD30" s="37"/>
      <c r="AE30" s="37"/>
    </row>
    <row r="31" s="2" customFormat="1" ht="6.96" customHeight="1">
      <c r="A31" s="37"/>
      <c r="B31" s="43"/>
      <c r="C31" s="37"/>
      <c r="D31" s="153"/>
      <c r="E31" s="153"/>
      <c r="F31" s="153"/>
      <c r="G31" s="153"/>
      <c r="H31" s="153"/>
      <c r="I31" s="154"/>
      <c r="J31" s="153"/>
      <c r="K31" s="153"/>
      <c r="L31" s="62"/>
      <c r="S31" s="37"/>
      <c r="T31" s="37"/>
      <c r="U31" s="37"/>
      <c r="V31" s="37"/>
      <c r="W31" s="37"/>
      <c r="X31" s="37"/>
      <c r="Y31" s="37"/>
      <c r="Z31" s="37"/>
      <c r="AA31" s="37"/>
      <c r="AB31" s="37"/>
      <c r="AC31" s="37"/>
      <c r="AD31" s="37"/>
      <c r="AE31" s="37"/>
    </row>
    <row r="32" s="2" customFormat="1" ht="14.4" customHeight="1">
      <c r="A32" s="37"/>
      <c r="B32" s="43"/>
      <c r="C32" s="37"/>
      <c r="D32" s="37"/>
      <c r="E32" s="37"/>
      <c r="F32" s="157" t="s">
        <v>35</v>
      </c>
      <c r="G32" s="37"/>
      <c r="H32" s="37"/>
      <c r="I32" s="158" t="s">
        <v>34</v>
      </c>
      <c r="J32" s="157" t="s">
        <v>36</v>
      </c>
      <c r="K32" s="37"/>
      <c r="L32" s="62"/>
      <c r="S32" s="37"/>
      <c r="T32" s="37"/>
      <c r="U32" s="37"/>
      <c r="V32" s="37"/>
      <c r="W32" s="37"/>
      <c r="X32" s="37"/>
      <c r="Y32" s="37"/>
      <c r="Z32" s="37"/>
      <c r="AA32" s="37"/>
      <c r="AB32" s="37"/>
      <c r="AC32" s="37"/>
      <c r="AD32" s="37"/>
      <c r="AE32" s="37"/>
    </row>
    <row r="33" s="2" customFormat="1" ht="14.4" customHeight="1">
      <c r="A33" s="37"/>
      <c r="B33" s="43"/>
      <c r="C33" s="37"/>
      <c r="D33" s="159" t="s">
        <v>37</v>
      </c>
      <c r="E33" s="141" t="s">
        <v>38</v>
      </c>
      <c r="F33" s="160">
        <f>ROUND((SUM(BE121:BE184)),  2)</f>
        <v>0</v>
      </c>
      <c r="G33" s="37"/>
      <c r="H33" s="37"/>
      <c r="I33" s="161">
        <v>0.20999999999999999</v>
      </c>
      <c r="J33" s="160">
        <f>ROUND(((SUM(BE121:BE184))*I33),  2)</f>
        <v>0</v>
      </c>
      <c r="K33" s="37"/>
      <c r="L33" s="62"/>
      <c r="S33" s="37"/>
      <c r="T33" s="37"/>
      <c r="U33" s="37"/>
      <c r="V33" s="37"/>
      <c r="W33" s="37"/>
      <c r="X33" s="37"/>
      <c r="Y33" s="37"/>
      <c r="Z33" s="37"/>
      <c r="AA33" s="37"/>
      <c r="AB33" s="37"/>
      <c r="AC33" s="37"/>
      <c r="AD33" s="37"/>
      <c r="AE33" s="37"/>
    </row>
    <row r="34" s="2" customFormat="1" ht="14.4" customHeight="1">
      <c r="A34" s="37"/>
      <c r="B34" s="43"/>
      <c r="C34" s="37"/>
      <c r="D34" s="37"/>
      <c r="E34" s="141" t="s">
        <v>39</v>
      </c>
      <c r="F34" s="160">
        <f>ROUND((SUM(BF121:BF184)),  2)</f>
        <v>0</v>
      </c>
      <c r="G34" s="37"/>
      <c r="H34" s="37"/>
      <c r="I34" s="161">
        <v>0.14999999999999999</v>
      </c>
      <c r="J34" s="160">
        <f>ROUND(((SUM(BF121:BF184))*I34),  2)</f>
        <v>0</v>
      </c>
      <c r="K34" s="37"/>
      <c r="L34" s="62"/>
      <c r="S34" s="37"/>
      <c r="T34" s="37"/>
      <c r="U34" s="37"/>
      <c r="V34" s="37"/>
      <c r="W34" s="37"/>
      <c r="X34" s="37"/>
      <c r="Y34" s="37"/>
      <c r="Z34" s="37"/>
      <c r="AA34" s="37"/>
      <c r="AB34" s="37"/>
      <c r="AC34" s="37"/>
      <c r="AD34" s="37"/>
      <c r="AE34" s="37"/>
    </row>
    <row r="35" hidden="1" s="2" customFormat="1" ht="14.4" customHeight="1">
      <c r="A35" s="37"/>
      <c r="B35" s="43"/>
      <c r="C35" s="37"/>
      <c r="D35" s="37"/>
      <c r="E35" s="141" t="s">
        <v>40</v>
      </c>
      <c r="F35" s="160">
        <f>ROUND((SUM(BG121:BG184)),  2)</f>
        <v>0</v>
      </c>
      <c r="G35" s="37"/>
      <c r="H35" s="37"/>
      <c r="I35" s="161">
        <v>0.20999999999999999</v>
      </c>
      <c r="J35" s="160">
        <f>0</f>
        <v>0</v>
      </c>
      <c r="K35" s="37"/>
      <c r="L35" s="62"/>
      <c r="S35" s="37"/>
      <c r="T35" s="37"/>
      <c r="U35" s="37"/>
      <c r="V35" s="37"/>
      <c r="W35" s="37"/>
      <c r="X35" s="37"/>
      <c r="Y35" s="37"/>
      <c r="Z35" s="37"/>
      <c r="AA35" s="37"/>
      <c r="AB35" s="37"/>
      <c r="AC35" s="37"/>
      <c r="AD35" s="37"/>
      <c r="AE35" s="37"/>
    </row>
    <row r="36" hidden="1" s="2" customFormat="1" ht="14.4" customHeight="1">
      <c r="A36" s="37"/>
      <c r="B36" s="43"/>
      <c r="C36" s="37"/>
      <c r="D36" s="37"/>
      <c r="E36" s="141" t="s">
        <v>41</v>
      </c>
      <c r="F36" s="160">
        <f>ROUND((SUM(BH121:BH184)),  2)</f>
        <v>0</v>
      </c>
      <c r="G36" s="37"/>
      <c r="H36" s="37"/>
      <c r="I36" s="161">
        <v>0.14999999999999999</v>
      </c>
      <c r="J36" s="160">
        <f>0</f>
        <v>0</v>
      </c>
      <c r="K36" s="37"/>
      <c r="L36" s="62"/>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60">
        <f>ROUND((SUM(BI121:BI184)),  2)</f>
        <v>0</v>
      </c>
      <c r="G37" s="37"/>
      <c r="H37" s="37"/>
      <c r="I37" s="161">
        <v>0</v>
      </c>
      <c r="J37" s="160">
        <f>0</f>
        <v>0</v>
      </c>
      <c r="K37" s="37"/>
      <c r="L37" s="62"/>
      <c r="S37" s="37"/>
      <c r="T37" s="37"/>
      <c r="U37" s="37"/>
      <c r="V37" s="37"/>
      <c r="W37" s="37"/>
      <c r="X37" s="37"/>
      <c r="Y37" s="37"/>
      <c r="Z37" s="37"/>
      <c r="AA37" s="37"/>
      <c r="AB37" s="37"/>
      <c r="AC37" s="37"/>
      <c r="AD37" s="37"/>
      <c r="AE37" s="37"/>
    </row>
    <row r="38" s="2" customFormat="1" ht="6.96" customHeight="1">
      <c r="A38" s="37"/>
      <c r="B38" s="43"/>
      <c r="C38" s="37"/>
      <c r="D38" s="37"/>
      <c r="E38" s="37"/>
      <c r="F38" s="37"/>
      <c r="G38" s="37"/>
      <c r="H38" s="37"/>
      <c r="I38" s="143"/>
      <c r="J38" s="37"/>
      <c r="K38" s="37"/>
      <c r="L38" s="62"/>
      <c r="S38" s="37"/>
      <c r="T38" s="37"/>
      <c r="U38" s="37"/>
      <c r="V38" s="37"/>
      <c r="W38" s="37"/>
      <c r="X38" s="37"/>
      <c r="Y38" s="37"/>
      <c r="Z38" s="37"/>
      <c r="AA38" s="37"/>
      <c r="AB38" s="37"/>
      <c r="AC38" s="37"/>
      <c r="AD38" s="37"/>
      <c r="AE38" s="37"/>
    </row>
    <row r="39" s="2" customFormat="1" ht="25.44" customHeight="1">
      <c r="A39" s="37"/>
      <c r="B39" s="43"/>
      <c r="C39" s="162"/>
      <c r="D39" s="163" t="s">
        <v>43</v>
      </c>
      <c r="E39" s="164"/>
      <c r="F39" s="164"/>
      <c r="G39" s="165" t="s">
        <v>44</v>
      </c>
      <c r="H39" s="166" t="s">
        <v>45</v>
      </c>
      <c r="I39" s="167"/>
      <c r="J39" s="168">
        <f>SUM(J30:J37)</f>
        <v>0</v>
      </c>
      <c r="K39" s="169"/>
      <c r="L39" s="62"/>
      <c r="S39" s="37"/>
      <c r="T39" s="37"/>
      <c r="U39" s="37"/>
      <c r="V39" s="37"/>
      <c r="W39" s="37"/>
      <c r="X39" s="37"/>
      <c r="Y39" s="37"/>
      <c r="Z39" s="37"/>
      <c r="AA39" s="37"/>
      <c r="AB39" s="37"/>
      <c r="AC39" s="37"/>
      <c r="AD39" s="37"/>
      <c r="AE39" s="37"/>
    </row>
    <row r="40" s="2" customFormat="1" ht="14.4" customHeight="1">
      <c r="A40" s="37"/>
      <c r="B40" s="43"/>
      <c r="C40" s="37"/>
      <c r="D40" s="37"/>
      <c r="E40" s="37"/>
      <c r="F40" s="37"/>
      <c r="G40" s="37"/>
      <c r="H40" s="37"/>
      <c r="I40" s="143"/>
      <c r="J40" s="37"/>
      <c r="K40" s="37"/>
      <c r="L40" s="62"/>
      <c r="S40" s="37"/>
      <c r="T40" s="37"/>
      <c r="U40" s="37"/>
      <c r="V40" s="37"/>
      <c r="W40" s="37"/>
      <c r="X40" s="37"/>
      <c r="Y40" s="37"/>
      <c r="Z40" s="37"/>
      <c r="AA40" s="37"/>
      <c r="AB40" s="37"/>
      <c r="AC40" s="37"/>
      <c r="AD40" s="37"/>
      <c r="AE40" s="37"/>
    </row>
    <row r="41" s="1" customFormat="1" ht="14.4" customHeight="1">
      <c r="B41" s="19"/>
      <c r="I41" s="135"/>
      <c r="L41" s="19"/>
    </row>
    <row r="42" s="1" customFormat="1" ht="14.4" customHeight="1">
      <c r="B42" s="19"/>
      <c r="I42" s="135"/>
      <c r="L42" s="19"/>
    </row>
    <row r="43" s="1" customFormat="1" ht="14.4" customHeight="1">
      <c r="B43" s="19"/>
      <c r="I43" s="135"/>
      <c r="L43" s="19"/>
    </row>
    <row r="44" s="1" customFormat="1" ht="14.4" customHeight="1">
      <c r="B44" s="19"/>
      <c r="I44" s="135"/>
      <c r="L44" s="19"/>
    </row>
    <row r="45" s="1" customFormat="1" ht="14.4" customHeight="1">
      <c r="B45" s="19"/>
      <c r="I45" s="135"/>
      <c r="L45" s="19"/>
    </row>
    <row r="46" s="1" customFormat="1" ht="14.4" customHeight="1">
      <c r="B46" s="19"/>
      <c r="I46" s="135"/>
      <c r="L46" s="19"/>
    </row>
    <row r="47" s="1" customFormat="1" ht="14.4" customHeight="1">
      <c r="B47" s="19"/>
      <c r="I47" s="135"/>
      <c r="L47" s="19"/>
    </row>
    <row r="48" s="1" customFormat="1" ht="14.4" customHeight="1">
      <c r="B48" s="19"/>
      <c r="I48" s="135"/>
      <c r="L48" s="19"/>
    </row>
    <row r="49" s="1" customFormat="1" ht="14.4" customHeight="1">
      <c r="B49" s="19"/>
      <c r="I49" s="135"/>
      <c r="L49" s="19"/>
    </row>
    <row r="50" s="2" customFormat="1" ht="14.4" customHeight="1">
      <c r="B50" s="62"/>
      <c r="D50" s="170" t="s">
        <v>46</v>
      </c>
      <c r="E50" s="171"/>
      <c r="F50" s="171"/>
      <c r="G50" s="170" t="s">
        <v>47</v>
      </c>
      <c r="H50" s="171"/>
      <c r="I50" s="172"/>
      <c r="J50" s="171"/>
      <c r="K50" s="171"/>
      <c r="L50" s="6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2" customFormat="1">
      <c r="A61" s="37"/>
      <c r="B61" s="43"/>
      <c r="C61" s="37"/>
      <c r="D61" s="173" t="s">
        <v>48</v>
      </c>
      <c r="E61" s="174"/>
      <c r="F61" s="175" t="s">
        <v>49</v>
      </c>
      <c r="G61" s="173" t="s">
        <v>48</v>
      </c>
      <c r="H61" s="174"/>
      <c r="I61" s="176"/>
      <c r="J61" s="177" t="s">
        <v>49</v>
      </c>
      <c r="K61" s="174"/>
      <c r="L61" s="62"/>
      <c r="S61" s="37"/>
      <c r="T61" s="37"/>
      <c r="U61" s="37"/>
      <c r="V61" s="37"/>
      <c r="W61" s="37"/>
      <c r="X61" s="37"/>
      <c r="Y61" s="37"/>
      <c r="Z61" s="37"/>
      <c r="AA61" s="37"/>
      <c r="AB61" s="37"/>
      <c r="AC61" s="37"/>
      <c r="AD61" s="37"/>
      <c r="AE61" s="37"/>
    </row>
    <row r="62">
      <c r="B62" s="19"/>
      <c r="L62" s="19"/>
    </row>
    <row r="63">
      <c r="B63" s="19"/>
      <c r="L63" s="19"/>
    </row>
    <row r="64">
      <c r="B64" s="19"/>
      <c r="L64" s="19"/>
    </row>
    <row r="65" s="2" customFormat="1">
      <c r="A65" s="37"/>
      <c r="B65" s="43"/>
      <c r="C65" s="37"/>
      <c r="D65" s="170" t="s">
        <v>50</v>
      </c>
      <c r="E65" s="178"/>
      <c r="F65" s="178"/>
      <c r="G65" s="170" t="s">
        <v>51</v>
      </c>
      <c r="H65" s="178"/>
      <c r="I65" s="179"/>
      <c r="J65" s="178"/>
      <c r="K65" s="178"/>
      <c r="L65" s="62"/>
      <c r="S65" s="37"/>
      <c r="T65" s="37"/>
      <c r="U65" s="37"/>
      <c r="V65" s="37"/>
      <c r="W65" s="37"/>
      <c r="X65" s="37"/>
      <c r="Y65" s="37"/>
      <c r="Z65" s="37"/>
      <c r="AA65" s="37"/>
      <c r="AB65" s="37"/>
      <c r="AC65" s="37"/>
      <c r="AD65" s="37"/>
      <c r="AE65" s="37"/>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2" customFormat="1">
      <c r="A76" s="37"/>
      <c r="B76" s="43"/>
      <c r="C76" s="37"/>
      <c r="D76" s="173" t="s">
        <v>48</v>
      </c>
      <c r="E76" s="174"/>
      <c r="F76" s="175" t="s">
        <v>49</v>
      </c>
      <c r="G76" s="173" t="s">
        <v>48</v>
      </c>
      <c r="H76" s="174"/>
      <c r="I76" s="176"/>
      <c r="J76" s="177" t="s">
        <v>49</v>
      </c>
      <c r="K76" s="174"/>
      <c r="L76" s="62"/>
      <c r="S76" s="37"/>
      <c r="T76" s="37"/>
      <c r="U76" s="37"/>
      <c r="V76" s="37"/>
      <c r="W76" s="37"/>
      <c r="X76" s="37"/>
      <c r="Y76" s="37"/>
      <c r="Z76" s="37"/>
      <c r="AA76" s="37"/>
      <c r="AB76" s="37"/>
      <c r="AC76" s="37"/>
      <c r="AD76" s="37"/>
      <c r="AE76" s="37"/>
    </row>
    <row r="77" s="2" customFormat="1" ht="14.4" customHeight="1">
      <c r="A77" s="37"/>
      <c r="B77" s="180"/>
      <c r="C77" s="181"/>
      <c r="D77" s="181"/>
      <c r="E77" s="181"/>
      <c r="F77" s="181"/>
      <c r="G77" s="181"/>
      <c r="H77" s="181"/>
      <c r="I77" s="182"/>
      <c r="J77" s="181"/>
      <c r="K77" s="181"/>
      <c r="L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5"/>
      <c r="J81" s="184"/>
      <c r="K81" s="184"/>
      <c r="L81" s="62"/>
      <c r="S81" s="37"/>
      <c r="T81" s="37"/>
      <c r="U81" s="37"/>
      <c r="V81" s="37"/>
      <c r="W81" s="37"/>
      <c r="X81" s="37"/>
      <c r="Y81" s="37"/>
      <c r="Z81" s="37"/>
      <c r="AA81" s="37"/>
      <c r="AB81" s="37"/>
      <c r="AC81" s="37"/>
      <c r="AD81" s="37"/>
      <c r="AE81" s="37"/>
    </row>
    <row r="82" s="2" customFormat="1" ht="24.96" customHeight="1">
      <c r="A82" s="37"/>
      <c r="B82" s="38"/>
      <c r="C82" s="22" t="s">
        <v>93</v>
      </c>
      <c r="D82" s="39"/>
      <c r="E82" s="39"/>
      <c r="F82" s="39"/>
      <c r="G82" s="39"/>
      <c r="H82" s="39"/>
      <c r="I82" s="143"/>
      <c r="J82" s="39"/>
      <c r="K82" s="39"/>
      <c r="L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143"/>
      <c r="J83" s="39"/>
      <c r="K83" s="39"/>
      <c r="L83" s="62"/>
      <c r="S83" s="37"/>
      <c r="T83" s="37"/>
      <c r="U83" s="37"/>
      <c r="V83" s="37"/>
      <c r="W83" s="37"/>
      <c r="X83" s="37"/>
      <c r="Y83" s="37"/>
      <c r="Z83" s="37"/>
      <c r="AA83" s="37"/>
      <c r="AB83" s="37"/>
      <c r="AC83" s="37"/>
      <c r="AD83" s="37"/>
      <c r="AE83" s="37"/>
    </row>
    <row r="84" s="2" customFormat="1" ht="12" customHeight="1">
      <c r="A84" s="37"/>
      <c r="B84" s="38"/>
      <c r="C84" s="31" t="s">
        <v>16</v>
      </c>
      <c r="D84" s="39"/>
      <c r="E84" s="39"/>
      <c r="F84" s="39"/>
      <c r="G84" s="39"/>
      <c r="H84" s="39"/>
      <c r="I84" s="143"/>
      <c r="J84" s="39"/>
      <c r="K84" s="39"/>
      <c r="L84" s="62"/>
      <c r="S84" s="37"/>
      <c r="T84" s="37"/>
      <c r="U84" s="37"/>
      <c r="V84" s="37"/>
      <c r="W84" s="37"/>
      <c r="X84" s="37"/>
      <c r="Y84" s="37"/>
      <c r="Z84" s="37"/>
      <c r="AA84" s="37"/>
      <c r="AB84" s="37"/>
      <c r="AC84" s="37"/>
      <c r="AD84" s="37"/>
      <c r="AE84" s="37"/>
    </row>
    <row r="85" s="2" customFormat="1" ht="16.5" customHeight="1">
      <c r="A85" s="37"/>
      <c r="B85" s="38"/>
      <c r="C85" s="39"/>
      <c r="D85" s="39"/>
      <c r="E85" s="186" t="str">
        <f>E7</f>
        <v>CHODNÍK PRO PĚŠÍ BROD U STŘÍBRA</v>
      </c>
      <c r="F85" s="31"/>
      <c r="G85" s="31"/>
      <c r="H85" s="31"/>
      <c r="I85" s="143"/>
      <c r="J85" s="39"/>
      <c r="K85" s="39"/>
      <c r="L85" s="62"/>
      <c r="S85" s="37"/>
      <c r="T85" s="37"/>
      <c r="U85" s="37"/>
      <c r="V85" s="37"/>
      <c r="W85" s="37"/>
      <c r="X85" s="37"/>
      <c r="Y85" s="37"/>
      <c r="Z85" s="37"/>
      <c r="AA85" s="37"/>
      <c r="AB85" s="37"/>
      <c r="AC85" s="37"/>
      <c r="AD85" s="37"/>
      <c r="AE85" s="37"/>
    </row>
    <row r="86" s="2" customFormat="1" ht="12" customHeight="1">
      <c r="A86" s="37"/>
      <c r="B86" s="38"/>
      <c r="C86" s="31" t="s">
        <v>91</v>
      </c>
      <c r="D86" s="39"/>
      <c r="E86" s="39"/>
      <c r="F86" s="39"/>
      <c r="G86" s="39"/>
      <c r="H86" s="39"/>
      <c r="I86" s="143"/>
      <c r="J86" s="39"/>
      <c r="K86" s="39"/>
      <c r="L86" s="62"/>
      <c r="S86" s="37"/>
      <c r="T86" s="37"/>
      <c r="U86" s="37"/>
      <c r="V86" s="37"/>
      <c r="W86" s="37"/>
      <c r="X86" s="37"/>
      <c r="Y86" s="37"/>
      <c r="Z86" s="37"/>
      <c r="AA86" s="37"/>
      <c r="AB86" s="37"/>
      <c r="AC86" s="37"/>
      <c r="AD86" s="37"/>
      <c r="AE86" s="37"/>
    </row>
    <row r="87" s="2" customFormat="1" ht="16.5" customHeight="1">
      <c r="A87" s="37"/>
      <c r="B87" s="38"/>
      <c r="C87" s="39"/>
      <c r="D87" s="39"/>
      <c r="E87" s="75" t="str">
        <f>E9</f>
        <v>SO120 - Odvodnění komunikace - UV + přípojky</v>
      </c>
      <c r="F87" s="39"/>
      <c r="G87" s="39"/>
      <c r="H87" s="39"/>
      <c r="I87" s="143"/>
      <c r="J87" s="39"/>
      <c r="K87" s="39"/>
      <c r="L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143"/>
      <c r="J88" s="39"/>
      <c r="K88" s="39"/>
      <c r="L88" s="62"/>
      <c r="S88" s="37"/>
      <c r="T88" s="37"/>
      <c r="U88" s="37"/>
      <c r="V88" s="37"/>
      <c r="W88" s="37"/>
      <c r="X88" s="37"/>
      <c r="Y88" s="37"/>
      <c r="Z88" s="37"/>
      <c r="AA88" s="37"/>
      <c r="AB88" s="37"/>
      <c r="AC88" s="37"/>
      <c r="AD88" s="37"/>
      <c r="AE88" s="37"/>
    </row>
    <row r="89" s="2" customFormat="1" ht="12" customHeight="1">
      <c r="A89" s="37"/>
      <c r="B89" s="38"/>
      <c r="C89" s="31" t="s">
        <v>20</v>
      </c>
      <c r="D89" s="39"/>
      <c r="E89" s="39"/>
      <c r="F89" s="26" t="str">
        <f>F12</f>
        <v xml:space="preserve"> </v>
      </c>
      <c r="G89" s="39"/>
      <c r="H89" s="39"/>
      <c r="I89" s="146" t="s">
        <v>22</v>
      </c>
      <c r="J89" s="78" t="str">
        <f>IF(J12="","",J12)</f>
        <v>25. 11. 2020</v>
      </c>
      <c r="K89" s="39"/>
      <c r="L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143"/>
      <c r="J90" s="39"/>
      <c r="K90" s="39"/>
      <c r="L90" s="62"/>
      <c r="S90" s="37"/>
      <c r="T90" s="37"/>
      <c r="U90" s="37"/>
      <c r="V90" s="37"/>
      <c r="W90" s="37"/>
      <c r="X90" s="37"/>
      <c r="Y90" s="37"/>
      <c r="Z90" s="37"/>
      <c r="AA90" s="37"/>
      <c r="AB90" s="37"/>
      <c r="AC90" s="37"/>
      <c r="AD90" s="37"/>
      <c r="AE90" s="37"/>
    </row>
    <row r="91" s="2" customFormat="1" ht="15.15" customHeight="1">
      <c r="A91" s="37"/>
      <c r="B91" s="38"/>
      <c r="C91" s="31" t="s">
        <v>24</v>
      </c>
      <c r="D91" s="39"/>
      <c r="E91" s="39"/>
      <c r="F91" s="26" t="str">
        <f>E15</f>
        <v xml:space="preserve"> </v>
      </c>
      <c r="G91" s="39"/>
      <c r="H91" s="39"/>
      <c r="I91" s="146" t="s">
        <v>29</v>
      </c>
      <c r="J91" s="35" t="str">
        <f>E21</f>
        <v xml:space="preserve"> </v>
      </c>
      <c r="K91" s="39"/>
      <c r="L91" s="62"/>
      <c r="S91" s="37"/>
      <c r="T91" s="37"/>
      <c r="U91" s="37"/>
      <c r="V91" s="37"/>
      <c r="W91" s="37"/>
      <c r="X91" s="37"/>
      <c r="Y91" s="37"/>
      <c r="Z91" s="37"/>
      <c r="AA91" s="37"/>
      <c r="AB91" s="37"/>
      <c r="AC91" s="37"/>
      <c r="AD91" s="37"/>
      <c r="AE91" s="37"/>
    </row>
    <row r="92" s="2" customFormat="1" ht="15.15" customHeight="1">
      <c r="A92" s="37"/>
      <c r="B92" s="38"/>
      <c r="C92" s="31" t="s">
        <v>27</v>
      </c>
      <c r="D92" s="39"/>
      <c r="E92" s="39"/>
      <c r="F92" s="26" t="str">
        <f>IF(E18="","",E18)</f>
        <v>Vyplň údaj</v>
      </c>
      <c r="G92" s="39"/>
      <c r="H92" s="39"/>
      <c r="I92" s="146" t="s">
        <v>31</v>
      </c>
      <c r="J92" s="35" t="str">
        <f>E24</f>
        <v xml:space="preserve"> </v>
      </c>
      <c r="K92" s="39"/>
      <c r="L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143"/>
      <c r="J93" s="39"/>
      <c r="K93" s="39"/>
      <c r="L93" s="62"/>
      <c r="S93" s="37"/>
      <c r="T93" s="37"/>
      <c r="U93" s="37"/>
      <c r="V93" s="37"/>
      <c r="W93" s="37"/>
      <c r="X93" s="37"/>
      <c r="Y93" s="37"/>
      <c r="Z93" s="37"/>
      <c r="AA93" s="37"/>
      <c r="AB93" s="37"/>
      <c r="AC93" s="37"/>
      <c r="AD93" s="37"/>
      <c r="AE93" s="37"/>
    </row>
    <row r="94" s="2" customFormat="1" ht="29.28" customHeight="1">
      <c r="A94" s="37"/>
      <c r="B94" s="38"/>
      <c r="C94" s="187" t="s">
        <v>94</v>
      </c>
      <c r="D94" s="188"/>
      <c r="E94" s="188"/>
      <c r="F94" s="188"/>
      <c r="G94" s="188"/>
      <c r="H94" s="188"/>
      <c r="I94" s="189"/>
      <c r="J94" s="190" t="s">
        <v>95</v>
      </c>
      <c r="K94" s="188"/>
      <c r="L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143"/>
      <c r="J95" s="39"/>
      <c r="K95" s="39"/>
      <c r="L95" s="62"/>
      <c r="S95" s="37"/>
      <c r="T95" s="37"/>
      <c r="U95" s="37"/>
      <c r="V95" s="37"/>
      <c r="W95" s="37"/>
      <c r="X95" s="37"/>
      <c r="Y95" s="37"/>
      <c r="Z95" s="37"/>
      <c r="AA95" s="37"/>
      <c r="AB95" s="37"/>
      <c r="AC95" s="37"/>
      <c r="AD95" s="37"/>
      <c r="AE95" s="37"/>
    </row>
    <row r="96" s="2" customFormat="1" ht="22.8" customHeight="1">
      <c r="A96" s="37"/>
      <c r="B96" s="38"/>
      <c r="C96" s="191" t="s">
        <v>96</v>
      </c>
      <c r="D96" s="39"/>
      <c r="E96" s="39"/>
      <c r="F96" s="39"/>
      <c r="G96" s="39"/>
      <c r="H96" s="39"/>
      <c r="I96" s="143"/>
      <c r="J96" s="109">
        <f>J121</f>
        <v>0</v>
      </c>
      <c r="K96" s="39"/>
      <c r="L96" s="62"/>
      <c r="S96" s="37"/>
      <c r="T96" s="37"/>
      <c r="U96" s="37"/>
      <c r="V96" s="37"/>
      <c r="W96" s="37"/>
      <c r="X96" s="37"/>
      <c r="Y96" s="37"/>
      <c r="Z96" s="37"/>
      <c r="AA96" s="37"/>
      <c r="AB96" s="37"/>
      <c r="AC96" s="37"/>
      <c r="AD96" s="37"/>
      <c r="AE96" s="37"/>
      <c r="AU96" s="16" t="s">
        <v>97</v>
      </c>
    </row>
    <row r="97" s="9" customFormat="1" ht="24.96" customHeight="1">
      <c r="A97" s="9"/>
      <c r="B97" s="192"/>
      <c r="C97" s="193"/>
      <c r="D97" s="194" t="s">
        <v>98</v>
      </c>
      <c r="E97" s="195"/>
      <c r="F97" s="195"/>
      <c r="G97" s="195"/>
      <c r="H97" s="195"/>
      <c r="I97" s="196"/>
      <c r="J97" s="197">
        <f>J122</f>
        <v>0</v>
      </c>
      <c r="K97" s="193"/>
      <c r="L97" s="198"/>
      <c r="S97" s="9"/>
      <c r="T97" s="9"/>
      <c r="U97" s="9"/>
      <c r="V97" s="9"/>
      <c r="W97" s="9"/>
      <c r="X97" s="9"/>
      <c r="Y97" s="9"/>
      <c r="Z97" s="9"/>
      <c r="AA97" s="9"/>
      <c r="AB97" s="9"/>
      <c r="AC97" s="9"/>
      <c r="AD97" s="9"/>
      <c r="AE97" s="9"/>
    </row>
    <row r="98" s="10" customFormat="1" ht="19.92" customHeight="1">
      <c r="A98" s="10"/>
      <c r="B98" s="199"/>
      <c r="C98" s="200"/>
      <c r="D98" s="201" t="s">
        <v>99</v>
      </c>
      <c r="E98" s="202"/>
      <c r="F98" s="202"/>
      <c r="G98" s="202"/>
      <c r="H98" s="202"/>
      <c r="I98" s="203"/>
      <c r="J98" s="204">
        <f>J123</f>
        <v>0</v>
      </c>
      <c r="K98" s="200"/>
      <c r="L98" s="205"/>
      <c r="S98" s="10"/>
      <c r="T98" s="10"/>
      <c r="U98" s="10"/>
      <c r="V98" s="10"/>
      <c r="W98" s="10"/>
      <c r="X98" s="10"/>
      <c r="Y98" s="10"/>
      <c r="Z98" s="10"/>
      <c r="AA98" s="10"/>
      <c r="AB98" s="10"/>
      <c r="AC98" s="10"/>
      <c r="AD98" s="10"/>
      <c r="AE98" s="10"/>
    </row>
    <row r="99" s="10" customFormat="1" ht="19.92" customHeight="1">
      <c r="A99" s="10"/>
      <c r="B99" s="199"/>
      <c r="C99" s="200"/>
      <c r="D99" s="201" t="s">
        <v>391</v>
      </c>
      <c r="E99" s="202"/>
      <c r="F99" s="202"/>
      <c r="G99" s="202"/>
      <c r="H99" s="202"/>
      <c r="I99" s="203"/>
      <c r="J99" s="204">
        <f>J152</f>
        <v>0</v>
      </c>
      <c r="K99" s="200"/>
      <c r="L99" s="205"/>
      <c r="S99" s="10"/>
      <c r="T99" s="10"/>
      <c r="U99" s="10"/>
      <c r="V99" s="10"/>
      <c r="W99" s="10"/>
      <c r="X99" s="10"/>
      <c r="Y99" s="10"/>
      <c r="Z99" s="10"/>
      <c r="AA99" s="10"/>
      <c r="AB99" s="10"/>
      <c r="AC99" s="10"/>
      <c r="AD99" s="10"/>
      <c r="AE99" s="10"/>
    </row>
    <row r="100" s="10" customFormat="1" ht="19.92" customHeight="1">
      <c r="A100" s="10"/>
      <c r="B100" s="199"/>
      <c r="C100" s="200"/>
      <c r="D100" s="201" t="s">
        <v>392</v>
      </c>
      <c r="E100" s="202"/>
      <c r="F100" s="202"/>
      <c r="G100" s="202"/>
      <c r="H100" s="202"/>
      <c r="I100" s="203"/>
      <c r="J100" s="204">
        <f>J156</f>
        <v>0</v>
      </c>
      <c r="K100" s="200"/>
      <c r="L100" s="205"/>
      <c r="S100" s="10"/>
      <c r="T100" s="10"/>
      <c r="U100" s="10"/>
      <c r="V100" s="10"/>
      <c r="W100" s="10"/>
      <c r="X100" s="10"/>
      <c r="Y100" s="10"/>
      <c r="Z100" s="10"/>
      <c r="AA100" s="10"/>
      <c r="AB100" s="10"/>
      <c r="AC100" s="10"/>
      <c r="AD100" s="10"/>
      <c r="AE100" s="10"/>
    </row>
    <row r="101" s="10" customFormat="1" ht="19.92" customHeight="1">
      <c r="A101" s="10"/>
      <c r="B101" s="199"/>
      <c r="C101" s="200"/>
      <c r="D101" s="201" t="s">
        <v>105</v>
      </c>
      <c r="E101" s="202"/>
      <c r="F101" s="202"/>
      <c r="G101" s="202"/>
      <c r="H101" s="202"/>
      <c r="I101" s="203"/>
      <c r="J101" s="204">
        <f>J182</f>
        <v>0</v>
      </c>
      <c r="K101" s="200"/>
      <c r="L101" s="205"/>
      <c r="S101" s="10"/>
      <c r="T101" s="10"/>
      <c r="U101" s="10"/>
      <c r="V101" s="10"/>
      <c r="W101" s="10"/>
      <c r="X101" s="10"/>
      <c r="Y101" s="10"/>
      <c r="Z101" s="10"/>
      <c r="AA101" s="10"/>
      <c r="AB101" s="10"/>
      <c r="AC101" s="10"/>
      <c r="AD101" s="10"/>
      <c r="AE101" s="10"/>
    </row>
    <row r="102" s="2" customFormat="1" ht="21.84" customHeight="1">
      <c r="A102" s="37"/>
      <c r="B102" s="38"/>
      <c r="C102" s="39"/>
      <c r="D102" s="39"/>
      <c r="E102" s="39"/>
      <c r="F102" s="39"/>
      <c r="G102" s="39"/>
      <c r="H102" s="39"/>
      <c r="I102" s="143"/>
      <c r="J102" s="39"/>
      <c r="K102" s="39"/>
      <c r="L102" s="62"/>
      <c r="S102" s="37"/>
      <c r="T102" s="37"/>
      <c r="U102" s="37"/>
      <c r="V102" s="37"/>
      <c r="W102" s="37"/>
      <c r="X102" s="37"/>
      <c r="Y102" s="37"/>
      <c r="Z102" s="37"/>
      <c r="AA102" s="37"/>
      <c r="AB102" s="37"/>
      <c r="AC102" s="37"/>
      <c r="AD102" s="37"/>
      <c r="AE102" s="37"/>
    </row>
    <row r="103" s="2" customFormat="1" ht="6.96" customHeight="1">
      <c r="A103" s="37"/>
      <c r="B103" s="65"/>
      <c r="C103" s="66"/>
      <c r="D103" s="66"/>
      <c r="E103" s="66"/>
      <c r="F103" s="66"/>
      <c r="G103" s="66"/>
      <c r="H103" s="66"/>
      <c r="I103" s="182"/>
      <c r="J103" s="66"/>
      <c r="K103" s="66"/>
      <c r="L103" s="62"/>
      <c r="S103" s="37"/>
      <c r="T103" s="37"/>
      <c r="U103" s="37"/>
      <c r="V103" s="37"/>
      <c r="W103" s="37"/>
      <c r="X103" s="37"/>
      <c r="Y103" s="37"/>
      <c r="Z103" s="37"/>
      <c r="AA103" s="37"/>
      <c r="AB103" s="37"/>
      <c r="AC103" s="37"/>
      <c r="AD103" s="37"/>
      <c r="AE103" s="37"/>
    </row>
    <row r="107" s="2" customFormat="1" ht="6.96" customHeight="1">
      <c r="A107" s="37"/>
      <c r="B107" s="67"/>
      <c r="C107" s="68"/>
      <c r="D107" s="68"/>
      <c r="E107" s="68"/>
      <c r="F107" s="68"/>
      <c r="G107" s="68"/>
      <c r="H107" s="68"/>
      <c r="I107" s="185"/>
      <c r="J107" s="68"/>
      <c r="K107" s="68"/>
      <c r="L107" s="62"/>
      <c r="S107" s="37"/>
      <c r="T107" s="37"/>
      <c r="U107" s="37"/>
      <c r="V107" s="37"/>
      <c r="W107" s="37"/>
      <c r="X107" s="37"/>
      <c r="Y107" s="37"/>
      <c r="Z107" s="37"/>
      <c r="AA107" s="37"/>
      <c r="AB107" s="37"/>
      <c r="AC107" s="37"/>
      <c r="AD107" s="37"/>
      <c r="AE107" s="37"/>
    </row>
    <row r="108" s="2" customFormat="1" ht="24.96" customHeight="1">
      <c r="A108" s="37"/>
      <c r="B108" s="38"/>
      <c r="C108" s="22" t="s">
        <v>106</v>
      </c>
      <c r="D108" s="39"/>
      <c r="E108" s="39"/>
      <c r="F108" s="39"/>
      <c r="G108" s="39"/>
      <c r="H108" s="39"/>
      <c r="I108" s="143"/>
      <c r="J108" s="39"/>
      <c r="K108" s="39"/>
      <c r="L108" s="62"/>
      <c r="S108" s="37"/>
      <c r="T108" s="37"/>
      <c r="U108" s="37"/>
      <c r="V108" s="37"/>
      <c r="W108" s="37"/>
      <c r="X108" s="37"/>
      <c r="Y108" s="37"/>
      <c r="Z108" s="37"/>
      <c r="AA108" s="37"/>
      <c r="AB108" s="37"/>
      <c r="AC108" s="37"/>
      <c r="AD108" s="37"/>
      <c r="AE108" s="37"/>
    </row>
    <row r="109" s="2" customFormat="1" ht="6.96" customHeight="1">
      <c r="A109" s="37"/>
      <c r="B109" s="38"/>
      <c r="C109" s="39"/>
      <c r="D109" s="39"/>
      <c r="E109" s="39"/>
      <c r="F109" s="39"/>
      <c r="G109" s="39"/>
      <c r="H109" s="39"/>
      <c r="I109" s="143"/>
      <c r="J109" s="39"/>
      <c r="K109" s="39"/>
      <c r="L109" s="62"/>
      <c r="S109" s="37"/>
      <c r="T109" s="37"/>
      <c r="U109" s="37"/>
      <c r="V109" s="37"/>
      <c r="W109" s="37"/>
      <c r="X109" s="37"/>
      <c r="Y109" s="37"/>
      <c r="Z109" s="37"/>
      <c r="AA109" s="37"/>
      <c r="AB109" s="37"/>
      <c r="AC109" s="37"/>
      <c r="AD109" s="37"/>
      <c r="AE109" s="37"/>
    </row>
    <row r="110" s="2" customFormat="1" ht="12" customHeight="1">
      <c r="A110" s="37"/>
      <c r="B110" s="38"/>
      <c r="C110" s="31" t="s">
        <v>16</v>
      </c>
      <c r="D110" s="39"/>
      <c r="E110" s="39"/>
      <c r="F110" s="39"/>
      <c r="G110" s="39"/>
      <c r="H110" s="39"/>
      <c r="I110" s="143"/>
      <c r="J110" s="39"/>
      <c r="K110" s="39"/>
      <c r="L110" s="62"/>
      <c r="S110" s="37"/>
      <c r="T110" s="37"/>
      <c r="U110" s="37"/>
      <c r="V110" s="37"/>
      <c r="W110" s="37"/>
      <c r="X110" s="37"/>
      <c r="Y110" s="37"/>
      <c r="Z110" s="37"/>
      <c r="AA110" s="37"/>
      <c r="AB110" s="37"/>
      <c r="AC110" s="37"/>
      <c r="AD110" s="37"/>
      <c r="AE110" s="37"/>
    </row>
    <row r="111" s="2" customFormat="1" ht="16.5" customHeight="1">
      <c r="A111" s="37"/>
      <c r="B111" s="38"/>
      <c r="C111" s="39"/>
      <c r="D111" s="39"/>
      <c r="E111" s="186" t="str">
        <f>E7</f>
        <v>CHODNÍK PRO PĚŠÍ BROD U STŘÍBRA</v>
      </c>
      <c r="F111" s="31"/>
      <c r="G111" s="31"/>
      <c r="H111" s="31"/>
      <c r="I111" s="143"/>
      <c r="J111" s="39"/>
      <c r="K111" s="39"/>
      <c r="L111" s="62"/>
      <c r="S111" s="37"/>
      <c r="T111" s="37"/>
      <c r="U111" s="37"/>
      <c r="V111" s="37"/>
      <c r="W111" s="37"/>
      <c r="X111" s="37"/>
      <c r="Y111" s="37"/>
      <c r="Z111" s="37"/>
      <c r="AA111" s="37"/>
      <c r="AB111" s="37"/>
      <c r="AC111" s="37"/>
      <c r="AD111" s="37"/>
      <c r="AE111" s="37"/>
    </row>
    <row r="112" s="2" customFormat="1" ht="12" customHeight="1">
      <c r="A112" s="37"/>
      <c r="B112" s="38"/>
      <c r="C112" s="31" t="s">
        <v>91</v>
      </c>
      <c r="D112" s="39"/>
      <c r="E112" s="39"/>
      <c r="F112" s="39"/>
      <c r="G112" s="39"/>
      <c r="H112" s="39"/>
      <c r="I112" s="143"/>
      <c r="J112" s="39"/>
      <c r="K112" s="39"/>
      <c r="L112" s="62"/>
      <c r="S112" s="37"/>
      <c r="T112" s="37"/>
      <c r="U112" s="37"/>
      <c r="V112" s="37"/>
      <c r="W112" s="37"/>
      <c r="X112" s="37"/>
      <c r="Y112" s="37"/>
      <c r="Z112" s="37"/>
      <c r="AA112" s="37"/>
      <c r="AB112" s="37"/>
      <c r="AC112" s="37"/>
      <c r="AD112" s="37"/>
      <c r="AE112" s="37"/>
    </row>
    <row r="113" s="2" customFormat="1" ht="16.5" customHeight="1">
      <c r="A113" s="37"/>
      <c r="B113" s="38"/>
      <c r="C113" s="39"/>
      <c r="D113" s="39"/>
      <c r="E113" s="75" t="str">
        <f>E9</f>
        <v>SO120 - Odvodnění komunikace - UV + přípojky</v>
      </c>
      <c r="F113" s="39"/>
      <c r="G113" s="39"/>
      <c r="H113" s="39"/>
      <c r="I113" s="143"/>
      <c r="J113" s="39"/>
      <c r="K113" s="39"/>
      <c r="L113" s="62"/>
      <c r="S113" s="37"/>
      <c r="T113" s="37"/>
      <c r="U113" s="37"/>
      <c r="V113" s="37"/>
      <c r="W113" s="37"/>
      <c r="X113" s="37"/>
      <c r="Y113" s="37"/>
      <c r="Z113" s="37"/>
      <c r="AA113" s="37"/>
      <c r="AB113" s="37"/>
      <c r="AC113" s="37"/>
      <c r="AD113" s="37"/>
      <c r="AE113" s="37"/>
    </row>
    <row r="114" s="2" customFormat="1" ht="6.96" customHeight="1">
      <c r="A114" s="37"/>
      <c r="B114" s="38"/>
      <c r="C114" s="39"/>
      <c r="D114" s="39"/>
      <c r="E114" s="39"/>
      <c r="F114" s="39"/>
      <c r="G114" s="39"/>
      <c r="H114" s="39"/>
      <c r="I114" s="143"/>
      <c r="J114" s="39"/>
      <c r="K114" s="39"/>
      <c r="L114" s="62"/>
      <c r="S114" s="37"/>
      <c r="T114" s="37"/>
      <c r="U114" s="37"/>
      <c r="V114" s="37"/>
      <c r="W114" s="37"/>
      <c r="X114" s="37"/>
      <c r="Y114" s="37"/>
      <c r="Z114" s="37"/>
      <c r="AA114" s="37"/>
      <c r="AB114" s="37"/>
      <c r="AC114" s="37"/>
      <c r="AD114" s="37"/>
      <c r="AE114" s="37"/>
    </row>
    <row r="115" s="2" customFormat="1" ht="12" customHeight="1">
      <c r="A115" s="37"/>
      <c r="B115" s="38"/>
      <c r="C115" s="31" t="s">
        <v>20</v>
      </c>
      <c r="D115" s="39"/>
      <c r="E115" s="39"/>
      <c r="F115" s="26" t="str">
        <f>F12</f>
        <v xml:space="preserve"> </v>
      </c>
      <c r="G115" s="39"/>
      <c r="H115" s="39"/>
      <c r="I115" s="146" t="s">
        <v>22</v>
      </c>
      <c r="J115" s="78" t="str">
        <f>IF(J12="","",J12)</f>
        <v>25. 11. 2020</v>
      </c>
      <c r="K115" s="39"/>
      <c r="L115" s="62"/>
      <c r="S115" s="37"/>
      <c r="T115" s="37"/>
      <c r="U115" s="37"/>
      <c r="V115" s="37"/>
      <c r="W115" s="37"/>
      <c r="X115" s="37"/>
      <c r="Y115" s="37"/>
      <c r="Z115" s="37"/>
      <c r="AA115" s="37"/>
      <c r="AB115" s="37"/>
      <c r="AC115" s="37"/>
      <c r="AD115" s="37"/>
      <c r="AE115" s="37"/>
    </row>
    <row r="116" s="2" customFormat="1" ht="6.96" customHeight="1">
      <c r="A116" s="37"/>
      <c r="B116" s="38"/>
      <c r="C116" s="39"/>
      <c r="D116" s="39"/>
      <c r="E116" s="39"/>
      <c r="F116" s="39"/>
      <c r="G116" s="39"/>
      <c r="H116" s="39"/>
      <c r="I116" s="143"/>
      <c r="J116" s="39"/>
      <c r="K116" s="39"/>
      <c r="L116" s="62"/>
      <c r="S116" s="37"/>
      <c r="T116" s="37"/>
      <c r="U116" s="37"/>
      <c r="V116" s="37"/>
      <c r="W116" s="37"/>
      <c r="X116" s="37"/>
      <c r="Y116" s="37"/>
      <c r="Z116" s="37"/>
      <c r="AA116" s="37"/>
      <c r="AB116" s="37"/>
      <c r="AC116" s="37"/>
      <c r="AD116" s="37"/>
      <c r="AE116" s="37"/>
    </row>
    <row r="117" s="2" customFormat="1" ht="15.15" customHeight="1">
      <c r="A117" s="37"/>
      <c r="B117" s="38"/>
      <c r="C117" s="31" t="s">
        <v>24</v>
      </c>
      <c r="D117" s="39"/>
      <c r="E117" s="39"/>
      <c r="F117" s="26" t="str">
        <f>E15</f>
        <v xml:space="preserve"> </v>
      </c>
      <c r="G117" s="39"/>
      <c r="H117" s="39"/>
      <c r="I117" s="146" t="s">
        <v>29</v>
      </c>
      <c r="J117" s="35" t="str">
        <f>E21</f>
        <v xml:space="preserve"> </v>
      </c>
      <c r="K117" s="39"/>
      <c r="L117" s="62"/>
      <c r="S117" s="37"/>
      <c r="T117" s="37"/>
      <c r="U117" s="37"/>
      <c r="V117" s="37"/>
      <c r="W117" s="37"/>
      <c r="X117" s="37"/>
      <c r="Y117" s="37"/>
      <c r="Z117" s="37"/>
      <c r="AA117" s="37"/>
      <c r="AB117" s="37"/>
      <c r="AC117" s="37"/>
      <c r="AD117" s="37"/>
      <c r="AE117" s="37"/>
    </row>
    <row r="118" s="2" customFormat="1" ht="15.15" customHeight="1">
      <c r="A118" s="37"/>
      <c r="B118" s="38"/>
      <c r="C118" s="31" t="s">
        <v>27</v>
      </c>
      <c r="D118" s="39"/>
      <c r="E118" s="39"/>
      <c r="F118" s="26" t="str">
        <f>IF(E18="","",E18)</f>
        <v>Vyplň údaj</v>
      </c>
      <c r="G118" s="39"/>
      <c r="H118" s="39"/>
      <c r="I118" s="146" t="s">
        <v>31</v>
      </c>
      <c r="J118" s="35" t="str">
        <f>E24</f>
        <v xml:space="preserve"> </v>
      </c>
      <c r="K118" s="39"/>
      <c r="L118" s="62"/>
      <c r="S118" s="37"/>
      <c r="T118" s="37"/>
      <c r="U118" s="37"/>
      <c r="V118" s="37"/>
      <c r="W118" s="37"/>
      <c r="X118" s="37"/>
      <c r="Y118" s="37"/>
      <c r="Z118" s="37"/>
      <c r="AA118" s="37"/>
      <c r="AB118" s="37"/>
      <c r="AC118" s="37"/>
      <c r="AD118" s="37"/>
      <c r="AE118" s="37"/>
    </row>
    <row r="119" s="2" customFormat="1" ht="10.32" customHeight="1">
      <c r="A119" s="37"/>
      <c r="B119" s="38"/>
      <c r="C119" s="39"/>
      <c r="D119" s="39"/>
      <c r="E119" s="39"/>
      <c r="F119" s="39"/>
      <c r="G119" s="39"/>
      <c r="H119" s="39"/>
      <c r="I119" s="143"/>
      <c r="J119" s="39"/>
      <c r="K119" s="39"/>
      <c r="L119" s="62"/>
      <c r="S119" s="37"/>
      <c r="T119" s="37"/>
      <c r="U119" s="37"/>
      <c r="V119" s="37"/>
      <c r="W119" s="37"/>
      <c r="X119" s="37"/>
      <c r="Y119" s="37"/>
      <c r="Z119" s="37"/>
      <c r="AA119" s="37"/>
      <c r="AB119" s="37"/>
      <c r="AC119" s="37"/>
      <c r="AD119" s="37"/>
      <c r="AE119" s="37"/>
    </row>
    <row r="120" s="11" customFormat="1" ht="29.28" customHeight="1">
      <c r="A120" s="206"/>
      <c r="B120" s="207"/>
      <c r="C120" s="208" t="s">
        <v>107</v>
      </c>
      <c r="D120" s="209" t="s">
        <v>58</v>
      </c>
      <c r="E120" s="209" t="s">
        <v>54</v>
      </c>
      <c r="F120" s="209" t="s">
        <v>55</v>
      </c>
      <c r="G120" s="209" t="s">
        <v>108</v>
      </c>
      <c r="H120" s="209" t="s">
        <v>109</v>
      </c>
      <c r="I120" s="210" t="s">
        <v>110</v>
      </c>
      <c r="J120" s="209" t="s">
        <v>95</v>
      </c>
      <c r="K120" s="211" t="s">
        <v>111</v>
      </c>
      <c r="L120" s="212"/>
      <c r="M120" s="99" t="s">
        <v>1</v>
      </c>
      <c r="N120" s="100" t="s">
        <v>37</v>
      </c>
      <c r="O120" s="100" t="s">
        <v>112</v>
      </c>
      <c r="P120" s="100" t="s">
        <v>113</v>
      </c>
      <c r="Q120" s="100" t="s">
        <v>114</v>
      </c>
      <c r="R120" s="100" t="s">
        <v>115</v>
      </c>
      <c r="S120" s="100" t="s">
        <v>116</v>
      </c>
      <c r="T120" s="101" t="s">
        <v>117</v>
      </c>
      <c r="U120" s="206"/>
      <c r="V120" s="206"/>
      <c r="W120" s="206"/>
      <c r="X120" s="206"/>
      <c r="Y120" s="206"/>
      <c r="Z120" s="206"/>
      <c r="AA120" s="206"/>
      <c r="AB120" s="206"/>
      <c r="AC120" s="206"/>
      <c r="AD120" s="206"/>
      <c r="AE120" s="206"/>
    </row>
    <row r="121" s="2" customFormat="1" ht="22.8" customHeight="1">
      <c r="A121" s="37"/>
      <c r="B121" s="38"/>
      <c r="C121" s="106" t="s">
        <v>118</v>
      </c>
      <c r="D121" s="39"/>
      <c r="E121" s="39"/>
      <c r="F121" s="39"/>
      <c r="G121" s="39"/>
      <c r="H121" s="39"/>
      <c r="I121" s="143"/>
      <c r="J121" s="213">
        <f>BK121</f>
        <v>0</v>
      </c>
      <c r="K121" s="39"/>
      <c r="L121" s="43"/>
      <c r="M121" s="102"/>
      <c r="N121" s="214"/>
      <c r="O121" s="103"/>
      <c r="P121" s="215">
        <f>P122</f>
        <v>0</v>
      </c>
      <c r="Q121" s="103"/>
      <c r="R121" s="215">
        <f>R122</f>
        <v>23.1404934</v>
      </c>
      <c r="S121" s="103"/>
      <c r="T121" s="216">
        <f>T122</f>
        <v>0</v>
      </c>
      <c r="U121" s="37"/>
      <c r="V121" s="37"/>
      <c r="W121" s="37"/>
      <c r="X121" s="37"/>
      <c r="Y121" s="37"/>
      <c r="Z121" s="37"/>
      <c r="AA121" s="37"/>
      <c r="AB121" s="37"/>
      <c r="AC121" s="37"/>
      <c r="AD121" s="37"/>
      <c r="AE121" s="37"/>
      <c r="AT121" s="16" t="s">
        <v>72</v>
      </c>
      <c r="AU121" s="16" t="s">
        <v>97</v>
      </c>
      <c r="BK121" s="217">
        <f>BK122</f>
        <v>0</v>
      </c>
    </row>
    <row r="122" s="12" customFormat="1" ht="25.92" customHeight="1">
      <c r="A122" s="12"/>
      <c r="B122" s="218"/>
      <c r="C122" s="219"/>
      <c r="D122" s="220" t="s">
        <v>72</v>
      </c>
      <c r="E122" s="221" t="s">
        <v>119</v>
      </c>
      <c r="F122" s="221" t="s">
        <v>120</v>
      </c>
      <c r="G122" s="219"/>
      <c r="H122" s="219"/>
      <c r="I122" s="222"/>
      <c r="J122" s="223">
        <f>BK122</f>
        <v>0</v>
      </c>
      <c r="K122" s="219"/>
      <c r="L122" s="224"/>
      <c r="M122" s="225"/>
      <c r="N122" s="226"/>
      <c r="O122" s="226"/>
      <c r="P122" s="227">
        <f>P123+P152+P156+P182</f>
        <v>0</v>
      </c>
      <c r="Q122" s="226"/>
      <c r="R122" s="227">
        <f>R123+R152+R156+R182</f>
        <v>23.1404934</v>
      </c>
      <c r="S122" s="226"/>
      <c r="T122" s="228">
        <f>T123+T152+T156+T182</f>
        <v>0</v>
      </c>
      <c r="U122" s="12"/>
      <c r="V122" s="12"/>
      <c r="W122" s="12"/>
      <c r="X122" s="12"/>
      <c r="Y122" s="12"/>
      <c r="Z122" s="12"/>
      <c r="AA122" s="12"/>
      <c r="AB122" s="12"/>
      <c r="AC122" s="12"/>
      <c r="AD122" s="12"/>
      <c r="AE122" s="12"/>
      <c r="AR122" s="229" t="s">
        <v>81</v>
      </c>
      <c r="AT122" s="230" t="s">
        <v>72</v>
      </c>
      <c r="AU122" s="230" t="s">
        <v>73</v>
      </c>
      <c r="AY122" s="229" t="s">
        <v>121</v>
      </c>
      <c r="BK122" s="231">
        <f>BK123+BK152+BK156+BK182</f>
        <v>0</v>
      </c>
    </row>
    <row r="123" s="12" customFormat="1" ht="22.8" customHeight="1">
      <c r="A123" s="12"/>
      <c r="B123" s="218"/>
      <c r="C123" s="219"/>
      <c r="D123" s="220" t="s">
        <v>72</v>
      </c>
      <c r="E123" s="232" t="s">
        <v>81</v>
      </c>
      <c r="F123" s="232" t="s">
        <v>122</v>
      </c>
      <c r="G123" s="219"/>
      <c r="H123" s="219"/>
      <c r="I123" s="222"/>
      <c r="J123" s="233">
        <f>BK123</f>
        <v>0</v>
      </c>
      <c r="K123" s="219"/>
      <c r="L123" s="224"/>
      <c r="M123" s="225"/>
      <c r="N123" s="226"/>
      <c r="O123" s="226"/>
      <c r="P123" s="227">
        <f>SUM(P124:P151)</f>
        <v>0</v>
      </c>
      <c r="Q123" s="226"/>
      <c r="R123" s="227">
        <f>SUM(R124:R151)</f>
        <v>16.021844000000002</v>
      </c>
      <c r="S123" s="226"/>
      <c r="T123" s="228">
        <f>SUM(T124:T151)</f>
        <v>0</v>
      </c>
      <c r="U123" s="12"/>
      <c r="V123" s="12"/>
      <c r="W123" s="12"/>
      <c r="X123" s="12"/>
      <c r="Y123" s="12"/>
      <c r="Z123" s="12"/>
      <c r="AA123" s="12"/>
      <c r="AB123" s="12"/>
      <c r="AC123" s="12"/>
      <c r="AD123" s="12"/>
      <c r="AE123" s="12"/>
      <c r="AR123" s="229" t="s">
        <v>81</v>
      </c>
      <c r="AT123" s="230" t="s">
        <v>72</v>
      </c>
      <c r="AU123" s="230" t="s">
        <v>81</v>
      </c>
      <c r="AY123" s="229" t="s">
        <v>121</v>
      </c>
      <c r="BK123" s="231">
        <f>SUM(BK124:BK151)</f>
        <v>0</v>
      </c>
    </row>
    <row r="124" s="2" customFormat="1" ht="44.25" customHeight="1">
      <c r="A124" s="37"/>
      <c r="B124" s="38"/>
      <c r="C124" s="234" t="s">
        <v>81</v>
      </c>
      <c r="D124" s="234" t="s">
        <v>123</v>
      </c>
      <c r="E124" s="235" t="s">
        <v>162</v>
      </c>
      <c r="F124" s="236" t="s">
        <v>163</v>
      </c>
      <c r="G124" s="237" t="s">
        <v>151</v>
      </c>
      <c r="H124" s="238">
        <v>21.504999999999999</v>
      </c>
      <c r="I124" s="239"/>
      <c r="J124" s="240">
        <f>ROUND(I124*H124,2)</f>
        <v>0</v>
      </c>
      <c r="K124" s="236" t="s">
        <v>127</v>
      </c>
      <c r="L124" s="43"/>
      <c r="M124" s="241" t="s">
        <v>1</v>
      </c>
      <c r="N124" s="242" t="s">
        <v>38</v>
      </c>
      <c r="O124" s="90"/>
      <c r="P124" s="243">
        <f>O124*H124</f>
        <v>0</v>
      </c>
      <c r="Q124" s="243">
        <v>0</v>
      </c>
      <c r="R124" s="243">
        <f>Q124*H124</f>
        <v>0</v>
      </c>
      <c r="S124" s="243">
        <v>0</v>
      </c>
      <c r="T124" s="244">
        <f>S124*H124</f>
        <v>0</v>
      </c>
      <c r="U124" s="37"/>
      <c r="V124" s="37"/>
      <c r="W124" s="37"/>
      <c r="X124" s="37"/>
      <c r="Y124" s="37"/>
      <c r="Z124" s="37"/>
      <c r="AA124" s="37"/>
      <c r="AB124" s="37"/>
      <c r="AC124" s="37"/>
      <c r="AD124" s="37"/>
      <c r="AE124" s="37"/>
      <c r="AR124" s="245" t="s">
        <v>128</v>
      </c>
      <c r="AT124" s="245" t="s">
        <v>123</v>
      </c>
      <c r="AU124" s="245" t="s">
        <v>83</v>
      </c>
      <c r="AY124" s="16" t="s">
        <v>121</v>
      </c>
      <c r="BE124" s="246">
        <f>IF(N124="základní",J124,0)</f>
        <v>0</v>
      </c>
      <c r="BF124" s="246">
        <f>IF(N124="snížená",J124,0)</f>
        <v>0</v>
      </c>
      <c r="BG124" s="246">
        <f>IF(N124="zákl. přenesená",J124,0)</f>
        <v>0</v>
      </c>
      <c r="BH124" s="246">
        <f>IF(N124="sníž. přenesená",J124,0)</f>
        <v>0</v>
      </c>
      <c r="BI124" s="246">
        <f>IF(N124="nulová",J124,0)</f>
        <v>0</v>
      </c>
      <c r="BJ124" s="16" t="s">
        <v>81</v>
      </c>
      <c r="BK124" s="246">
        <f>ROUND(I124*H124,2)</f>
        <v>0</v>
      </c>
      <c r="BL124" s="16" t="s">
        <v>128</v>
      </c>
      <c r="BM124" s="245" t="s">
        <v>393</v>
      </c>
    </row>
    <row r="125" s="2" customFormat="1">
      <c r="A125" s="37"/>
      <c r="B125" s="38"/>
      <c r="C125" s="39"/>
      <c r="D125" s="247" t="s">
        <v>130</v>
      </c>
      <c r="E125" s="39"/>
      <c r="F125" s="248" t="s">
        <v>165</v>
      </c>
      <c r="G125" s="39"/>
      <c r="H125" s="39"/>
      <c r="I125" s="143"/>
      <c r="J125" s="39"/>
      <c r="K125" s="39"/>
      <c r="L125" s="43"/>
      <c r="M125" s="249"/>
      <c r="N125" s="250"/>
      <c r="O125" s="90"/>
      <c r="P125" s="90"/>
      <c r="Q125" s="90"/>
      <c r="R125" s="90"/>
      <c r="S125" s="90"/>
      <c r="T125" s="91"/>
      <c r="U125" s="37"/>
      <c r="V125" s="37"/>
      <c r="W125" s="37"/>
      <c r="X125" s="37"/>
      <c r="Y125" s="37"/>
      <c r="Z125" s="37"/>
      <c r="AA125" s="37"/>
      <c r="AB125" s="37"/>
      <c r="AC125" s="37"/>
      <c r="AD125" s="37"/>
      <c r="AE125" s="37"/>
      <c r="AT125" s="16" t="s">
        <v>130</v>
      </c>
      <c r="AU125" s="16" t="s">
        <v>83</v>
      </c>
    </row>
    <row r="126" s="13" customFormat="1">
      <c r="A126" s="13"/>
      <c r="B126" s="251"/>
      <c r="C126" s="252"/>
      <c r="D126" s="247" t="s">
        <v>132</v>
      </c>
      <c r="E126" s="253" t="s">
        <v>1</v>
      </c>
      <c r="F126" s="254" t="s">
        <v>394</v>
      </c>
      <c r="G126" s="252"/>
      <c r="H126" s="255">
        <v>21.504999999999999</v>
      </c>
      <c r="I126" s="256"/>
      <c r="J126" s="252"/>
      <c r="K126" s="252"/>
      <c r="L126" s="257"/>
      <c r="M126" s="258"/>
      <c r="N126" s="259"/>
      <c r="O126" s="259"/>
      <c r="P126" s="259"/>
      <c r="Q126" s="259"/>
      <c r="R126" s="259"/>
      <c r="S126" s="259"/>
      <c r="T126" s="260"/>
      <c r="U126" s="13"/>
      <c r="V126" s="13"/>
      <c r="W126" s="13"/>
      <c r="X126" s="13"/>
      <c r="Y126" s="13"/>
      <c r="Z126" s="13"/>
      <c r="AA126" s="13"/>
      <c r="AB126" s="13"/>
      <c r="AC126" s="13"/>
      <c r="AD126" s="13"/>
      <c r="AE126" s="13"/>
      <c r="AT126" s="261" t="s">
        <v>132</v>
      </c>
      <c r="AU126" s="261" t="s">
        <v>83</v>
      </c>
      <c r="AV126" s="13" t="s">
        <v>83</v>
      </c>
      <c r="AW126" s="13" t="s">
        <v>30</v>
      </c>
      <c r="AX126" s="13" t="s">
        <v>81</v>
      </c>
      <c r="AY126" s="261" t="s">
        <v>121</v>
      </c>
    </row>
    <row r="127" s="2" customFormat="1" ht="33" customHeight="1">
      <c r="A127" s="37"/>
      <c r="B127" s="38"/>
      <c r="C127" s="234" t="s">
        <v>83</v>
      </c>
      <c r="D127" s="234" t="s">
        <v>123</v>
      </c>
      <c r="E127" s="235" t="s">
        <v>395</v>
      </c>
      <c r="F127" s="236" t="s">
        <v>396</v>
      </c>
      <c r="G127" s="237" t="s">
        <v>126</v>
      </c>
      <c r="H127" s="238">
        <v>39.100000000000001</v>
      </c>
      <c r="I127" s="239"/>
      <c r="J127" s="240">
        <f>ROUND(I127*H127,2)</f>
        <v>0</v>
      </c>
      <c r="K127" s="236" t="s">
        <v>127</v>
      </c>
      <c r="L127" s="43"/>
      <c r="M127" s="241" t="s">
        <v>1</v>
      </c>
      <c r="N127" s="242" t="s">
        <v>38</v>
      </c>
      <c r="O127" s="90"/>
      <c r="P127" s="243">
        <f>O127*H127</f>
        <v>0</v>
      </c>
      <c r="Q127" s="243">
        <v>0.00084000000000000003</v>
      </c>
      <c r="R127" s="243">
        <f>Q127*H127</f>
        <v>0.032844000000000005</v>
      </c>
      <c r="S127" s="243">
        <v>0</v>
      </c>
      <c r="T127" s="244">
        <f>S127*H127</f>
        <v>0</v>
      </c>
      <c r="U127" s="37"/>
      <c r="V127" s="37"/>
      <c r="W127" s="37"/>
      <c r="X127" s="37"/>
      <c r="Y127" s="37"/>
      <c r="Z127" s="37"/>
      <c r="AA127" s="37"/>
      <c r="AB127" s="37"/>
      <c r="AC127" s="37"/>
      <c r="AD127" s="37"/>
      <c r="AE127" s="37"/>
      <c r="AR127" s="245" t="s">
        <v>128</v>
      </c>
      <c r="AT127" s="245" t="s">
        <v>123</v>
      </c>
      <c r="AU127" s="245" t="s">
        <v>83</v>
      </c>
      <c r="AY127" s="16" t="s">
        <v>121</v>
      </c>
      <c r="BE127" s="246">
        <f>IF(N127="základní",J127,0)</f>
        <v>0</v>
      </c>
      <c r="BF127" s="246">
        <f>IF(N127="snížená",J127,0)</f>
        <v>0</v>
      </c>
      <c r="BG127" s="246">
        <f>IF(N127="zákl. přenesená",J127,0)</f>
        <v>0</v>
      </c>
      <c r="BH127" s="246">
        <f>IF(N127="sníž. přenesená",J127,0)</f>
        <v>0</v>
      </c>
      <c r="BI127" s="246">
        <f>IF(N127="nulová",J127,0)</f>
        <v>0</v>
      </c>
      <c r="BJ127" s="16" t="s">
        <v>81</v>
      </c>
      <c r="BK127" s="246">
        <f>ROUND(I127*H127,2)</f>
        <v>0</v>
      </c>
      <c r="BL127" s="16" t="s">
        <v>128</v>
      </c>
      <c r="BM127" s="245" t="s">
        <v>397</v>
      </c>
    </row>
    <row r="128" s="2" customFormat="1">
      <c r="A128" s="37"/>
      <c r="B128" s="38"/>
      <c r="C128" s="39"/>
      <c r="D128" s="247" t="s">
        <v>130</v>
      </c>
      <c r="E128" s="39"/>
      <c r="F128" s="248" t="s">
        <v>398</v>
      </c>
      <c r="G128" s="39"/>
      <c r="H128" s="39"/>
      <c r="I128" s="143"/>
      <c r="J128" s="39"/>
      <c r="K128" s="39"/>
      <c r="L128" s="43"/>
      <c r="M128" s="249"/>
      <c r="N128" s="250"/>
      <c r="O128" s="90"/>
      <c r="P128" s="90"/>
      <c r="Q128" s="90"/>
      <c r="R128" s="90"/>
      <c r="S128" s="90"/>
      <c r="T128" s="91"/>
      <c r="U128" s="37"/>
      <c r="V128" s="37"/>
      <c r="W128" s="37"/>
      <c r="X128" s="37"/>
      <c r="Y128" s="37"/>
      <c r="Z128" s="37"/>
      <c r="AA128" s="37"/>
      <c r="AB128" s="37"/>
      <c r="AC128" s="37"/>
      <c r="AD128" s="37"/>
      <c r="AE128" s="37"/>
      <c r="AT128" s="16" t="s">
        <v>130</v>
      </c>
      <c r="AU128" s="16" t="s">
        <v>83</v>
      </c>
    </row>
    <row r="129" s="13" customFormat="1">
      <c r="A129" s="13"/>
      <c r="B129" s="251"/>
      <c r="C129" s="252"/>
      <c r="D129" s="247" t="s">
        <v>132</v>
      </c>
      <c r="E129" s="253" t="s">
        <v>1</v>
      </c>
      <c r="F129" s="254" t="s">
        <v>399</v>
      </c>
      <c r="G129" s="252"/>
      <c r="H129" s="255">
        <v>39.100000000000001</v>
      </c>
      <c r="I129" s="256"/>
      <c r="J129" s="252"/>
      <c r="K129" s="252"/>
      <c r="L129" s="257"/>
      <c r="M129" s="258"/>
      <c r="N129" s="259"/>
      <c r="O129" s="259"/>
      <c r="P129" s="259"/>
      <c r="Q129" s="259"/>
      <c r="R129" s="259"/>
      <c r="S129" s="259"/>
      <c r="T129" s="260"/>
      <c r="U129" s="13"/>
      <c r="V129" s="13"/>
      <c r="W129" s="13"/>
      <c r="X129" s="13"/>
      <c r="Y129" s="13"/>
      <c r="Z129" s="13"/>
      <c r="AA129" s="13"/>
      <c r="AB129" s="13"/>
      <c r="AC129" s="13"/>
      <c r="AD129" s="13"/>
      <c r="AE129" s="13"/>
      <c r="AT129" s="261" t="s">
        <v>132</v>
      </c>
      <c r="AU129" s="261" t="s">
        <v>83</v>
      </c>
      <c r="AV129" s="13" t="s">
        <v>83</v>
      </c>
      <c r="AW129" s="13" t="s">
        <v>30</v>
      </c>
      <c r="AX129" s="13" t="s">
        <v>81</v>
      </c>
      <c r="AY129" s="261" t="s">
        <v>121</v>
      </c>
    </row>
    <row r="130" s="2" customFormat="1" ht="33" customHeight="1">
      <c r="A130" s="37"/>
      <c r="B130" s="38"/>
      <c r="C130" s="234" t="s">
        <v>137</v>
      </c>
      <c r="D130" s="234" t="s">
        <v>123</v>
      </c>
      <c r="E130" s="235" t="s">
        <v>400</v>
      </c>
      <c r="F130" s="236" t="s">
        <v>401</v>
      </c>
      <c r="G130" s="237" t="s">
        <v>126</v>
      </c>
      <c r="H130" s="238">
        <v>39.100000000000001</v>
      </c>
      <c r="I130" s="239"/>
      <c r="J130" s="240">
        <f>ROUND(I130*H130,2)</f>
        <v>0</v>
      </c>
      <c r="K130" s="236" t="s">
        <v>127</v>
      </c>
      <c r="L130" s="43"/>
      <c r="M130" s="241" t="s">
        <v>1</v>
      </c>
      <c r="N130" s="242" t="s">
        <v>38</v>
      </c>
      <c r="O130" s="90"/>
      <c r="P130" s="243">
        <f>O130*H130</f>
        <v>0</v>
      </c>
      <c r="Q130" s="243">
        <v>0</v>
      </c>
      <c r="R130" s="243">
        <f>Q130*H130</f>
        <v>0</v>
      </c>
      <c r="S130" s="243">
        <v>0</v>
      </c>
      <c r="T130" s="244">
        <f>S130*H130</f>
        <v>0</v>
      </c>
      <c r="U130" s="37"/>
      <c r="V130" s="37"/>
      <c r="W130" s="37"/>
      <c r="X130" s="37"/>
      <c r="Y130" s="37"/>
      <c r="Z130" s="37"/>
      <c r="AA130" s="37"/>
      <c r="AB130" s="37"/>
      <c r="AC130" s="37"/>
      <c r="AD130" s="37"/>
      <c r="AE130" s="37"/>
      <c r="AR130" s="245" t="s">
        <v>128</v>
      </c>
      <c r="AT130" s="245" t="s">
        <v>123</v>
      </c>
      <c r="AU130" s="245" t="s">
        <v>83</v>
      </c>
      <c r="AY130" s="16" t="s">
        <v>121</v>
      </c>
      <c r="BE130" s="246">
        <f>IF(N130="základní",J130,0)</f>
        <v>0</v>
      </c>
      <c r="BF130" s="246">
        <f>IF(N130="snížená",J130,0)</f>
        <v>0</v>
      </c>
      <c r="BG130" s="246">
        <f>IF(N130="zákl. přenesená",J130,0)</f>
        <v>0</v>
      </c>
      <c r="BH130" s="246">
        <f>IF(N130="sníž. přenesená",J130,0)</f>
        <v>0</v>
      </c>
      <c r="BI130" s="246">
        <f>IF(N130="nulová",J130,0)</f>
        <v>0</v>
      </c>
      <c r="BJ130" s="16" t="s">
        <v>81</v>
      </c>
      <c r="BK130" s="246">
        <f>ROUND(I130*H130,2)</f>
        <v>0</v>
      </c>
      <c r="BL130" s="16" t="s">
        <v>128</v>
      </c>
      <c r="BM130" s="245" t="s">
        <v>402</v>
      </c>
    </row>
    <row r="131" s="13" customFormat="1">
      <c r="A131" s="13"/>
      <c r="B131" s="251"/>
      <c r="C131" s="252"/>
      <c r="D131" s="247" t="s">
        <v>132</v>
      </c>
      <c r="E131" s="253" t="s">
        <v>1</v>
      </c>
      <c r="F131" s="254" t="s">
        <v>399</v>
      </c>
      <c r="G131" s="252"/>
      <c r="H131" s="255">
        <v>39.100000000000001</v>
      </c>
      <c r="I131" s="256"/>
      <c r="J131" s="252"/>
      <c r="K131" s="252"/>
      <c r="L131" s="257"/>
      <c r="M131" s="258"/>
      <c r="N131" s="259"/>
      <c r="O131" s="259"/>
      <c r="P131" s="259"/>
      <c r="Q131" s="259"/>
      <c r="R131" s="259"/>
      <c r="S131" s="259"/>
      <c r="T131" s="260"/>
      <c r="U131" s="13"/>
      <c r="V131" s="13"/>
      <c r="W131" s="13"/>
      <c r="X131" s="13"/>
      <c r="Y131" s="13"/>
      <c r="Z131" s="13"/>
      <c r="AA131" s="13"/>
      <c r="AB131" s="13"/>
      <c r="AC131" s="13"/>
      <c r="AD131" s="13"/>
      <c r="AE131" s="13"/>
      <c r="AT131" s="261" t="s">
        <v>132</v>
      </c>
      <c r="AU131" s="261" t="s">
        <v>83</v>
      </c>
      <c r="AV131" s="13" t="s">
        <v>83</v>
      </c>
      <c r="AW131" s="13" t="s">
        <v>30</v>
      </c>
      <c r="AX131" s="13" t="s">
        <v>81</v>
      </c>
      <c r="AY131" s="261" t="s">
        <v>121</v>
      </c>
    </row>
    <row r="132" s="2" customFormat="1" ht="55.5" customHeight="1">
      <c r="A132" s="37"/>
      <c r="B132" s="38"/>
      <c r="C132" s="234" t="s">
        <v>128</v>
      </c>
      <c r="D132" s="234" t="s">
        <v>123</v>
      </c>
      <c r="E132" s="235" t="s">
        <v>168</v>
      </c>
      <c r="F132" s="236" t="s">
        <v>169</v>
      </c>
      <c r="G132" s="237" t="s">
        <v>151</v>
      </c>
      <c r="H132" s="238">
        <v>10.285</v>
      </c>
      <c r="I132" s="239"/>
      <c r="J132" s="240">
        <f>ROUND(I132*H132,2)</f>
        <v>0</v>
      </c>
      <c r="K132" s="236" t="s">
        <v>127</v>
      </c>
      <c r="L132" s="43"/>
      <c r="M132" s="241" t="s">
        <v>1</v>
      </c>
      <c r="N132" s="242" t="s">
        <v>38</v>
      </c>
      <c r="O132" s="90"/>
      <c r="P132" s="243">
        <f>O132*H132</f>
        <v>0</v>
      </c>
      <c r="Q132" s="243">
        <v>0</v>
      </c>
      <c r="R132" s="243">
        <f>Q132*H132</f>
        <v>0</v>
      </c>
      <c r="S132" s="243">
        <v>0</v>
      </c>
      <c r="T132" s="244">
        <f>S132*H132</f>
        <v>0</v>
      </c>
      <c r="U132" s="37"/>
      <c r="V132" s="37"/>
      <c r="W132" s="37"/>
      <c r="X132" s="37"/>
      <c r="Y132" s="37"/>
      <c r="Z132" s="37"/>
      <c r="AA132" s="37"/>
      <c r="AB132" s="37"/>
      <c r="AC132" s="37"/>
      <c r="AD132" s="37"/>
      <c r="AE132" s="37"/>
      <c r="AR132" s="245" t="s">
        <v>128</v>
      </c>
      <c r="AT132" s="245" t="s">
        <v>123</v>
      </c>
      <c r="AU132" s="245" t="s">
        <v>83</v>
      </c>
      <c r="AY132" s="16" t="s">
        <v>121</v>
      </c>
      <c r="BE132" s="246">
        <f>IF(N132="základní",J132,0)</f>
        <v>0</v>
      </c>
      <c r="BF132" s="246">
        <f>IF(N132="snížená",J132,0)</f>
        <v>0</v>
      </c>
      <c r="BG132" s="246">
        <f>IF(N132="zákl. přenesená",J132,0)</f>
        <v>0</v>
      </c>
      <c r="BH132" s="246">
        <f>IF(N132="sníž. přenesená",J132,0)</f>
        <v>0</v>
      </c>
      <c r="BI132" s="246">
        <f>IF(N132="nulová",J132,0)</f>
        <v>0</v>
      </c>
      <c r="BJ132" s="16" t="s">
        <v>81</v>
      </c>
      <c r="BK132" s="246">
        <f>ROUND(I132*H132,2)</f>
        <v>0</v>
      </c>
      <c r="BL132" s="16" t="s">
        <v>128</v>
      </c>
      <c r="BM132" s="245" t="s">
        <v>403</v>
      </c>
    </row>
    <row r="133" s="2" customFormat="1">
      <c r="A133" s="37"/>
      <c r="B133" s="38"/>
      <c r="C133" s="39"/>
      <c r="D133" s="247" t="s">
        <v>130</v>
      </c>
      <c r="E133" s="39"/>
      <c r="F133" s="248" t="s">
        <v>171</v>
      </c>
      <c r="G133" s="39"/>
      <c r="H133" s="39"/>
      <c r="I133" s="143"/>
      <c r="J133" s="39"/>
      <c r="K133" s="39"/>
      <c r="L133" s="43"/>
      <c r="M133" s="249"/>
      <c r="N133" s="250"/>
      <c r="O133" s="90"/>
      <c r="P133" s="90"/>
      <c r="Q133" s="90"/>
      <c r="R133" s="90"/>
      <c r="S133" s="90"/>
      <c r="T133" s="91"/>
      <c r="U133" s="37"/>
      <c r="V133" s="37"/>
      <c r="W133" s="37"/>
      <c r="X133" s="37"/>
      <c r="Y133" s="37"/>
      <c r="Z133" s="37"/>
      <c r="AA133" s="37"/>
      <c r="AB133" s="37"/>
      <c r="AC133" s="37"/>
      <c r="AD133" s="37"/>
      <c r="AE133" s="37"/>
      <c r="AT133" s="16" t="s">
        <v>130</v>
      </c>
      <c r="AU133" s="16" t="s">
        <v>83</v>
      </c>
    </row>
    <row r="134" s="13" customFormat="1">
      <c r="A134" s="13"/>
      <c r="B134" s="251"/>
      <c r="C134" s="252"/>
      <c r="D134" s="247" t="s">
        <v>132</v>
      </c>
      <c r="E134" s="253" t="s">
        <v>1</v>
      </c>
      <c r="F134" s="254" t="s">
        <v>404</v>
      </c>
      <c r="G134" s="252"/>
      <c r="H134" s="255">
        <v>10.285</v>
      </c>
      <c r="I134" s="256"/>
      <c r="J134" s="252"/>
      <c r="K134" s="252"/>
      <c r="L134" s="257"/>
      <c r="M134" s="258"/>
      <c r="N134" s="259"/>
      <c r="O134" s="259"/>
      <c r="P134" s="259"/>
      <c r="Q134" s="259"/>
      <c r="R134" s="259"/>
      <c r="S134" s="259"/>
      <c r="T134" s="260"/>
      <c r="U134" s="13"/>
      <c r="V134" s="13"/>
      <c r="W134" s="13"/>
      <c r="X134" s="13"/>
      <c r="Y134" s="13"/>
      <c r="Z134" s="13"/>
      <c r="AA134" s="13"/>
      <c r="AB134" s="13"/>
      <c r="AC134" s="13"/>
      <c r="AD134" s="13"/>
      <c r="AE134" s="13"/>
      <c r="AT134" s="261" t="s">
        <v>132</v>
      </c>
      <c r="AU134" s="261" t="s">
        <v>83</v>
      </c>
      <c r="AV134" s="13" t="s">
        <v>83</v>
      </c>
      <c r="AW134" s="13" t="s">
        <v>30</v>
      </c>
      <c r="AX134" s="13" t="s">
        <v>81</v>
      </c>
      <c r="AY134" s="261" t="s">
        <v>121</v>
      </c>
    </row>
    <row r="135" s="2" customFormat="1" ht="66.75" customHeight="1">
      <c r="A135" s="37"/>
      <c r="B135" s="38"/>
      <c r="C135" s="234" t="s">
        <v>148</v>
      </c>
      <c r="D135" s="234" t="s">
        <v>123</v>
      </c>
      <c r="E135" s="235" t="s">
        <v>175</v>
      </c>
      <c r="F135" s="236" t="s">
        <v>176</v>
      </c>
      <c r="G135" s="237" t="s">
        <v>151</v>
      </c>
      <c r="H135" s="238">
        <v>205.69999999999999</v>
      </c>
      <c r="I135" s="239"/>
      <c r="J135" s="240">
        <f>ROUND(I135*H135,2)</f>
        <v>0</v>
      </c>
      <c r="K135" s="236" t="s">
        <v>127</v>
      </c>
      <c r="L135" s="43"/>
      <c r="M135" s="241" t="s">
        <v>1</v>
      </c>
      <c r="N135" s="242" t="s">
        <v>38</v>
      </c>
      <c r="O135" s="90"/>
      <c r="P135" s="243">
        <f>O135*H135</f>
        <v>0</v>
      </c>
      <c r="Q135" s="243">
        <v>0</v>
      </c>
      <c r="R135" s="243">
        <f>Q135*H135</f>
        <v>0</v>
      </c>
      <c r="S135" s="243">
        <v>0</v>
      </c>
      <c r="T135" s="244">
        <f>S135*H135</f>
        <v>0</v>
      </c>
      <c r="U135" s="37"/>
      <c r="V135" s="37"/>
      <c r="W135" s="37"/>
      <c r="X135" s="37"/>
      <c r="Y135" s="37"/>
      <c r="Z135" s="37"/>
      <c r="AA135" s="37"/>
      <c r="AB135" s="37"/>
      <c r="AC135" s="37"/>
      <c r="AD135" s="37"/>
      <c r="AE135" s="37"/>
      <c r="AR135" s="245" t="s">
        <v>128</v>
      </c>
      <c r="AT135" s="245" t="s">
        <v>123</v>
      </c>
      <c r="AU135" s="245" t="s">
        <v>83</v>
      </c>
      <c r="AY135" s="16" t="s">
        <v>121</v>
      </c>
      <c r="BE135" s="246">
        <f>IF(N135="základní",J135,0)</f>
        <v>0</v>
      </c>
      <c r="BF135" s="246">
        <f>IF(N135="snížená",J135,0)</f>
        <v>0</v>
      </c>
      <c r="BG135" s="246">
        <f>IF(N135="zákl. přenesená",J135,0)</f>
        <v>0</v>
      </c>
      <c r="BH135" s="246">
        <f>IF(N135="sníž. přenesená",J135,0)</f>
        <v>0</v>
      </c>
      <c r="BI135" s="246">
        <f>IF(N135="nulová",J135,0)</f>
        <v>0</v>
      </c>
      <c r="BJ135" s="16" t="s">
        <v>81</v>
      </c>
      <c r="BK135" s="246">
        <f>ROUND(I135*H135,2)</f>
        <v>0</v>
      </c>
      <c r="BL135" s="16" t="s">
        <v>128</v>
      </c>
      <c r="BM135" s="245" t="s">
        <v>405</v>
      </c>
    </row>
    <row r="136" s="2" customFormat="1">
      <c r="A136" s="37"/>
      <c r="B136" s="38"/>
      <c r="C136" s="39"/>
      <c r="D136" s="247" t="s">
        <v>130</v>
      </c>
      <c r="E136" s="39"/>
      <c r="F136" s="248" t="s">
        <v>171</v>
      </c>
      <c r="G136" s="39"/>
      <c r="H136" s="39"/>
      <c r="I136" s="143"/>
      <c r="J136" s="39"/>
      <c r="K136" s="39"/>
      <c r="L136" s="43"/>
      <c r="M136" s="249"/>
      <c r="N136" s="250"/>
      <c r="O136" s="90"/>
      <c r="P136" s="90"/>
      <c r="Q136" s="90"/>
      <c r="R136" s="90"/>
      <c r="S136" s="90"/>
      <c r="T136" s="91"/>
      <c r="U136" s="37"/>
      <c r="V136" s="37"/>
      <c r="W136" s="37"/>
      <c r="X136" s="37"/>
      <c r="Y136" s="37"/>
      <c r="Z136" s="37"/>
      <c r="AA136" s="37"/>
      <c r="AB136" s="37"/>
      <c r="AC136" s="37"/>
      <c r="AD136" s="37"/>
      <c r="AE136" s="37"/>
      <c r="AT136" s="16" t="s">
        <v>130</v>
      </c>
      <c r="AU136" s="16" t="s">
        <v>83</v>
      </c>
    </row>
    <row r="137" s="13" customFormat="1">
      <c r="A137" s="13"/>
      <c r="B137" s="251"/>
      <c r="C137" s="252"/>
      <c r="D137" s="247" t="s">
        <v>132</v>
      </c>
      <c r="E137" s="253" t="s">
        <v>1</v>
      </c>
      <c r="F137" s="254" t="s">
        <v>406</v>
      </c>
      <c r="G137" s="252"/>
      <c r="H137" s="255">
        <v>205.69999999999999</v>
      </c>
      <c r="I137" s="256"/>
      <c r="J137" s="252"/>
      <c r="K137" s="252"/>
      <c r="L137" s="257"/>
      <c r="M137" s="258"/>
      <c r="N137" s="259"/>
      <c r="O137" s="259"/>
      <c r="P137" s="259"/>
      <c r="Q137" s="259"/>
      <c r="R137" s="259"/>
      <c r="S137" s="259"/>
      <c r="T137" s="260"/>
      <c r="U137" s="13"/>
      <c r="V137" s="13"/>
      <c r="W137" s="13"/>
      <c r="X137" s="13"/>
      <c r="Y137" s="13"/>
      <c r="Z137" s="13"/>
      <c r="AA137" s="13"/>
      <c r="AB137" s="13"/>
      <c r="AC137" s="13"/>
      <c r="AD137" s="13"/>
      <c r="AE137" s="13"/>
      <c r="AT137" s="261" t="s">
        <v>132</v>
      </c>
      <c r="AU137" s="261" t="s">
        <v>83</v>
      </c>
      <c r="AV137" s="13" t="s">
        <v>83</v>
      </c>
      <c r="AW137" s="13" t="s">
        <v>30</v>
      </c>
      <c r="AX137" s="13" t="s">
        <v>81</v>
      </c>
      <c r="AY137" s="261" t="s">
        <v>121</v>
      </c>
    </row>
    <row r="138" s="2" customFormat="1" ht="33" customHeight="1">
      <c r="A138" s="37"/>
      <c r="B138" s="38"/>
      <c r="C138" s="234" t="s">
        <v>161</v>
      </c>
      <c r="D138" s="234" t="s">
        <v>123</v>
      </c>
      <c r="E138" s="235" t="s">
        <v>193</v>
      </c>
      <c r="F138" s="236" t="s">
        <v>194</v>
      </c>
      <c r="G138" s="237" t="s">
        <v>151</v>
      </c>
      <c r="H138" s="238">
        <v>10.285</v>
      </c>
      <c r="I138" s="239"/>
      <c r="J138" s="240">
        <f>ROUND(I138*H138,2)</f>
        <v>0</v>
      </c>
      <c r="K138" s="236" t="s">
        <v>127</v>
      </c>
      <c r="L138" s="43"/>
      <c r="M138" s="241" t="s">
        <v>1</v>
      </c>
      <c r="N138" s="242" t="s">
        <v>38</v>
      </c>
      <c r="O138" s="90"/>
      <c r="P138" s="243">
        <f>O138*H138</f>
        <v>0</v>
      </c>
      <c r="Q138" s="243">
        <v>0</v>
      </c>
      <c r="R138" s="243">
        <f>Q138*H138</f>
        <v>0</v>
      </c>
      <c r="S138" s="243">
        <v>0</v>
      </c>
      <c r="T138" s="244">
        <f>S138*H138</f>
        <v>0</v>
      </c>
      <c r="U138" s="37"/>
      <c r="V138" s="37"/>
      <c r="W138" s="37"/>
      <c r="X138" s="37"/>
      <c r="Y138" s="37"/>
      <c r="Z138" s="37"/>
      <c r="AA138" s="37"/>
      <c r="AB138" s="37"/>
      <c r="AC138" s="37"/>
      <c r="AD138" s="37"/>
      <c r="AE138" s="37"/>
      <c r="AR138" s="245" t="s">
        <v>128</v>
      </c>
      <c r="AT138" s="245" t="s">
        <v>123</v>
      </c>
      <c r="AU138" s="245" t="s">
        <v>83</v>
      </c>
      <c r="AY138" s="16" t="s">
        <v>121</v>
      </c>
      <c r="BE138" s="246">
        <f>IF(N138="základní",J138,0)</f>
        <v>0</v>
      </c>
      <c r="BF138" s="246">
        <f>IF(N138="snížená",J138,0)</f>
        <v>0</v>
      </c>
      <c r="BG138" s="246">
        <f>IF(N138="zákl. přenesená",J138,0)</f>
        <v>0</v>
      </c>
      <c r="BH138" s="246">
        <f>IF(N138="sníž. přenesená",J138,0)</f>
        <v>0</v>
      </c>
      <c r="BI138" s="246">
        <f>IF(N138="nulová",J138,0)</f>
        <v>0</v>
      </c>
      <c r="BJ138" s="16" t="s">
        <v>81</v>
      </c>
      <c r="BK138" s="246">
        <f>ROUND(I138*H138,2)</f>
        <v>0</v>
      </c>
      <c r="BL138" s="16" t="s">
        <v>128</v>
      </c>
      <c r="BM138" s="245" t="s">
        <v>407</v>
      </c>
    </row>
    <row r="139" s="2" customFormat="1">
      <c r="A139" s="37"/>
      <c r="B139" s="38"/>
      <c r="C139" s="39"/>
      <c r="D139" s="247" t="s">
        <v>130</v>
      </c>
      <c r="E139" s="39"/>
      <c r="F139" s="248" t="s">
        <v>196</v>
      </c>
      <c r="G139" s="39"/>
      <c r="H139" s="39"/>
      <c r="I139" s="143"/>
      <c r="J139" s="39"/>
      <c r="K139" s="39"/>
      <c r="L139" s="43"/>
      <c r="M139" s="249"/>
      <c r="N139" s="250"/>
      <c r="O139" s="90"/>
      <c r="P139" s="90"/>
      <c r="Q139" s="90"/>
      <c r="R139" s="90"/>
      <c r="S139" s="90"/>
      <c r="T139" s="91"/>
      <c r="U139" s="37"/>
      <c r="V139" s="37"/>
      <c r="W139" s="37"/>
      <c r="X139" s="37"/>
      <c r="Y139" s="37"/>
      <c r="Z139" s="37"/>
      <c r="AA139" s="37"/>
      <c r="AB139" s="37"/>
      <c r="AC139" s="37"/>
      <c r="AD139" s="37"/>
      <c r="AE139" s="37"/>
      <c r="AT139" s="16" t="s">
        <v>130</v>
      </c>
      <c r="AU139" s="16" t="s">
        <v>83</v>
      </c>
    </row>
    <row r="140" s="2" customFormat="1" ht="33" customHeight="1">
      <c r="A140" s="37"/>
      <c r="B140" s="38"/>
      <c r="C140" s="234" t="s">
        <v>167</v>
      </c>
      <c r="D140" s="234" t="s">
        <v>123</v>
      </c>
      <c r="E140" s="235" t="s">
        <v>198</v>
      </c>
      <c r="F140" s="236" t="s">
        <v>199</v>
      </c>
      <c r="G140" s="237" t="s">
        <v>189</v>
      </c>
      <c r="H140" s="238">
        <v>19.542000000000002</v>
      </c>
      <c r="I140" s="239"/>
      <c r="J140" s="240">
        <f>ROUND(I140*H140,2)</f>
        <v>0</v>
      </c>
      <c r="K140" s="236" t="s">
        <v>127</v>
      </c>
      <c r="L140" s="43"/>
      <c r="M140" s="241" t="s">
        <v>1</v>
      </c>
      <c r="N140" s="242" t="s">
        <v>38</v>
      </c>
      <c r="O140" s="90"/>
      <c r="P140" s="243">
        <f>O140*H140</f>
        <v>0</v>
      </c>
      <c r="Q140" s="243">
        <v>0</v>
      </c>
      <c r="R140" s="243">
        <f>Q140*H140</f>
        <v>0</v>
      </c>
      <c r="S140" s="243">
        <v>0</v>
      </c>
      <c r="T140" s="244">
        <f>S140*H140</f>
        <v>0</v>
      </c>
      <c r="U140" s="37"/>
      <c r="V140" s="37"/>
      <c r="W140" s="37"/>
      <c r="X140" s="37"/>
      <c r="Y140" s="37"/>
      <c r="Z140" s="37"/>
      <c r="AA140" s="37"/>
      <c r="AB140" s="37"/>
      <c r="AC140" s="37"/>
      <c r="AD140" s="37"/>
      <c r="AE140" s="37"/>
      <c r="AR140" s="245" t="s">
        <v>128</v>
      </c>
      <c r="AT140" s="245" t="s">
        <v>123</v>
      </c>
      <c r="AU140" s="245" t="s">
        <v>83</v>
      </c>
      <c r="AY140" s="16" t="s">
        <v>121</v>
      </c>
      <c r="BE140" s="246">
        <f>IF(N140="základní",J140,0)</f>
        <v>0</v>
      </c>
      <c r="BF140" s="246">
        <f>IF(N140="snížená",J140,0)</f>
        <v>0</v>
      </c>
      <c r="BG140" s="246">
        <f>IF(N140="zákl. přenesená",J140,0)</f>
        <v>0</v>
      </c>
      <c r="BH140" s="246">
        <f>IF(N140="sníž. přenesená",J140,0)</f>
        <v>0</v>
      </c>
      <c r="BI140" s="246">
        <f>IF(N140="nulová",J140,0)</f>
        <v>0</v>
      </c>
      <c r="BJ140" s="16" t="s">
        <v>81</v>
      </c>
      <c r="BK140" s="246">
        <f>ROUND(I140*H140,2)</f>
        <v>0</v>
      </c>
      <c r="BL140" s="16" t="s">
        <v>128</v>
      </c>
      <c r="BM140" s="245" t="s">
        <v>408</v>
      </c>
    </row>
    <row r="141" s="2" customFormat="1">
      <c r="A141" s="37"/>
      <c r="B141" s="38"/>
      <c r="C141" s="39"/>
      <c r="D141" s="247" t="s">
        <v>130</v>
      </c>
      <c r="E141" s="39"/>
      <c r="F141" s="248" t="s">
        <v>201</v>
      </c>
      <c r="G141" s="39"/>
      <c r="H141" s="39"/>
      <c r="I141" s="143"/>
      <c r="J141" s="39"/>
      <c r="K141" s="39"/>
      <c r="L141" s="43"/>
      <c r="M141" s="249"/>
      <c r="N141" s="250"/>
      <c r="O141" s="90"/>
      <c r="P141" s="90"/>
      <c r="Q141" s="90"/>
      <c r="R141" s="90"/>
      <c r="S141" s="90"/>
      <c r="T141" s="91"/>
      <c r="U141" s="37"/>
      <c r="V141" s="37"/>
      <c r="W141" s="37"/>
      <c r="X141" s="37"/>
      <c r="Y141" s="37"/>
      <c r="Z141" s="37"/>
      <c r="AA141" s="37"/>
      <c r="AB141" s="37"/>
      <c r="AC141" s="37"/>
      <c r="AD141" s="37"/>
      <c r="AE141" s="37"/>
      <c r="AT141" s="16" t="s">
        <v>130</v>
      </c>
      <c r="AU141" s="16" t="s">
        <v>83</v>
      </c>
    </row>
    <row r="142" s="13" customFormat="1">
      <c r="A142" s="13"/>
      <c r="B142" s="251"/>
      <c r="C142" s="252"/>
      <c r="D142" s="247" t="s">
        <v>132</v>
      </c>
      <c r="E142" s="253" t="s">
        <v>1</v>
      </c>
      <c r="F142" s="254" t="s">
        <v>409</v>
      </c>
      <c r="G142" s="252"/>
      <c r="H142" s="255">
        <v>19.542000000000002</v>
      </c>
      <c r="I142" s="256"/>
      <c r="J142" s="252"/>
      <c r="K142" s="252"/>
      <c r="L142" s="257"/>
      <c r="M142" s="258"/>
      <c r="N142" s="259"/>
      <c r="O142" s="259"/>
      <c r="P142" s="259"/>
      <c r="Q142" s="259"/>
      <c r="R142" s="259"/>
      <c r="S142" s="259"/>
      <c r="T142" s="260"/>
      <c r="U142" s="13"/>
      <c r="V142" s="13"/>
      <c r="W142" s="13"/>
      <c r="X142" s="13"/>
      <c r="Y142" s="13"/>
      <c r="Z142" s="13"/>
      <c r="AA142" s="13"/>
      <c r="AB142" s="13"/>
      <c r="AC142" s="13"/>
      <c r="AD142" s="13"/>
      <c r="AE142" s="13"/>
      <c r="AT142" s="261" t="s">
        <v>132</v>
      </c>
      <c r="AU142" s="261" t="s">
        <v>83</v>
      </c>
      <c r="AV142" s="13" t="s">
        <v>83</v>
      </c>
      <c r="AW142" s="13" t="s">
        <v>30</v>
      </c>
      <c r="AX142" s="13" t="s">
        <v>81</v>
      </c>
      <c r="AY142" s="261" t="s">
        <v>121</v>
      </c>
    </row>
    <row r="143" s="2" customFormat="1" ht="33" customHeight="1">
      <c r="A143" s="37"/>
      <c r="B143" s="38"/>
      <c r="C143" s="234" t="s">
        <v>174</v>
      </c>
      <c r="D143" s="234" t="s">
        <v>123</v>
      </c>
      <c r="E143" s="235" t="s">
        <v>204</v>
      </c>
      <c r="F143" s="236" t="s">
        <v>205</v>
      </c>
      <c r="G143" s="237" t="s">
        <v>151</v>
      </c>
      <c r="H143" s="238">
        <v>11.220000000000001</v>
      </c>
      <c r="I143" s="239"/>
      <c r="J143" s="240">
        <f>ROUND(I143*H143,2)</f>
        <v>0</v>
      </c>
      <c r="K143" s="236" t="s">
        <v>127</v>
      </c>
      <c r="L143" s="43"/>
      <c r="M143" s="241" t="s">
        <v>1</v>
      </c>
      <c r="N143" s="242" t="s">
        <v>38</v>
      </c>
      <c r="O143" s="90"/>
      <c r="P143" s="243">
        <f>O143*H143</f>
        <v>0</v>
      </c>
      <c r="Q143" s="243">
        <v>0</v>
      </c>
      <c r="R143" s="243">
        <f>Q143*H143</f>
        <v>0</v>
      </c>
      <c r="S143" s="243">
        <v>0</v>
      </c>
      <c r="T143" s="244">
        <f>S143*H143</f>
        <v>0</v>
      </c>
      <c r="U143" s="37"/>
      <c r="V143" s="37"/>
      <c r="W143" s="37"/>
      <c r="X143" s="37"/>
      <c r="Y143" s="37"/>
      <c r="Z143" s="37"/>
      <c r="AA143" s="37"/>
      <c r="AB143" s="37"/>
      <c r="AC143" s="37"/>
      <c r="AD143" s="37"/>
      <c r="AE143" s="37"/>
      <c r="AR143" s="245" t="s">
        <v>128</v>
      </c>
      <c r="AT143" s="245" t="s">
        <v>123</v>
      </c>
      <c r="AU143" s="245" t="s">
        <v>83</v>
      </c>
      <c r="AY143" s="16" t="s">
        <v>121</v>
      </c>
      <c r="BE143" s="246">
        <f>IF(N143="základní",J143,0)</f>
        <v>0</v>
      </c>
      <c r="BF143" s="246">
        <f>IF(N143="snížená",J143,0)</f>
        <v>0</v>
      </c>
      <c r="BG143" s="246">
        <f>IF(N143="zákl. přenesená",J143,0)</f>
        <v>0</v>
      </c>
      <c r="BH143" s="246">
        <f>IF(N143="sníž. přenesená",J143,0)</f>
        <v>0</v>
      </c>
      <c r="BI143" s="246">
        <f>IF(N143="nulová",J143,0)</f>
        <v>0</v>
      </c>
      <c r="BJ143" s="16" t="s">
        <v>81</v>
      </c>
      <c r="BK143" s="246">
        <f>ROUND(I143*H143,2)</f>
        <v>0</v>
      </c>
      <c r="BL143" s="16" t="s">
        <v>128</v>
      </c>
      <c r="BM143" s="245" t="s">
        <v>410</v>
      </c>
    </row>
    <row r="144" s="2" customFormat="1">
      <c r="A144" s="37"/>
      <c r="B144" s="38"/>
      <c r="C144" s="39"/>
      <c r="D144" s="247" t="s">
        <v>130</v>
      </c>
      <c r="E144" s="39"/>
      <c r="F144" s="248" t="s">
        <v>207</v>
      </c>
      <c r="G144" s="39"/>
      <c r="H144" s="39"/>
      <c r="I144" s="143"/>
      <c r="J144" s="39"/>
      <c r="K144" s="39"/>
      <c r="L144" s="43"/>
      <c r="M144" s="249"/>
      <c r="N144" s="250"/>
      <c r="O144" s="90"/>
      <c r="P144" s="90"/>
      <c r="Q144" s="90"/>
      <c r="R144" s="90"/>
      <c r="S144" s="90"/>
      <c r="T144" s="91"/>
      <c r="U144" s="37"/>
      <c r="V144" s="37"/>
      <c r="W144" s="37"/>
      <c r="X144" s="37"/>
      <c r="Y144" s="37"/>
      <c r="Z144" s="37"/>
      <c r="AA144" s="37"/>
      <c r="AB144" s="37"/>
      <c r="AC144" s="37"/>
      <c r="AD144" s="37"/>
      <c r="AE144" s="37"/>
      <c r="AT144" s="16" t="s">
        <v>130</v>
      </c>
      <c r="AU144" s="16" t="s">
        <v>83</v>
      </c>
    </row>
    <row r="145" s="13" customFormat="1">
      <c r="A145" s="13"/>
      <c r="B145" s="251"/>
      <c r="C145" s="252"/>
      <c r="D145" s="247" t="s">
        <v>132</v>
      </c>
      <c r="E145" s="253" t="s">
        <v>1</v>
      </c>
      <c r="F145" s="254" t="s">
        <v>411</v>
      </c>
      <c r="G145" s="252"/>
      <c r="H145" s="255">
        <v>11.220000000000001</v>
      </c>
      <c r="I145" s="256"/>
      <c r="J145" s="252"/>
      <c r="K145" s="252"/>
      <c r="L145" s="257"/>
      <c r="M145" s="258"/>
      <c r="N145" s="259"/>
      <c r="O145" s="259"/>
      <c r="P145" s="259"/>
      <c r="Q145" s="259"/>
      <c r="R145" s="259"/>
      <c r="S145" s="259"/>
      <c r="T145" s="260"/>
      <c r="U145" s="13"/>
      <c r="V145" s="13"/>
      <c r="W145" s="13"/>
      <c r="X145" s="13"/>
      <c r="Y145" s="13"/>
      <c r="Z145" s="13"/>
      <c r="AA145" s="13"/>
      <c r="AB145" s="13"/>
      <c r="AC145" s="13"/>
      <c r="AD145" s="13"/>
      <c r="AE145" s="13"/>
      <c r="AT145" s="261" t="s">
        <v>132</v>
      </c>
      <c r="AU145" s="261" t="s">
        <v>83</v>
      </c>
      <c r="AV145" s="13" t="s">
        <v>83</v>
      </c>
      <c r="AW145" s="13" t="s">
        <v>30</v>
      </c>
      <c r="AX145" s="13" t="s">
        <v>73</v>
      </c>
      <c r="AY145" s="261" t="s">
        <v>121</v>
      </c>
    </row>
    <row r="146" s="14" customFormat="1">
      <c r="A146" s="14"/>
      <c r="B146" s="262"/>
      <c r="C146" s="263"/>
      <c r="D146" s="247" t="s">
        <v>132</v>
      </c>
      <c r="E146" s="264" t="s">
        <v>1</v>
      </c>
      <c r="F146" s="265" t="s">
        <v>160</v>
      </c>
      <c r="G146" s="263"/>
      <c r="H146" s="266">
        <v>11.220000000000001</v>
      </c>
      <c r="I146" s="267"/>
      <c r="J146" s="263"/>
      <c r="K146" s="263"/>
      <c r="L146" s="268"/>
      <c r="M146" s="269"/>
      <c r="N146" s="270"/>
      <c r="O146" s="270"/>
      <c r="P146" s="270"/>
      <c r="Q146" s="270"/>
      <c r="R146" s="270"/>
      <c r="S146" s="270"/>
      <c r="T146" s="271"/>
      <c r="U146" s="14"/>
      <c r="V146" s="14"/>
      <c r="W146" s="14"/>
      <c r="X146" s="14"/>
      <c r="Y146" s="14"/>
      <c r="Z146" s="14"/>
      <c r="AA146" s="14"/>
      <c r="AB146" s="14"/>
      <c r="AC146" s="14"/>
      <c r="AD146" s="14"/>
      <c r="AE146" s="14"/>
      <c r="AT146" s="272" t="s">
        <v>132</v>
      </c>
      <c r="AU146" s="272" t="s">
        <v>83</v>
      </c>
      <c r="AV146" s="14" t="s">
        <v>128</v>
      </c>
      <c r="AW146" s="14" t="s">
        <v>30</v>
      </c>
      <c r="AX146" s="14" t="s">
        <v>81</v>
      </c>
      <c r="AY146" s="272" t="s">
        <v>121</v>
      </c>
    </row>
    <row r="147" s="2" customFormat="1" ht="55.5" customHeight="1">
      <c r="A147" s="37"/>
      <c r="B147" s="38"/>
      <c r="C147" s="234" t="s">
        <v>179</v>
      </c>
      <c r="D147" s="234" t="s">
        <v>123</v>
      </c>
      <c r="E147" s="235" t="s">
        <v>412</v>
      </c>
      <c r="F147" s="236" t="s">
        <v>413</v>
      </c>
      <c r="G147" s="237" t="s">
        <v>151</v>
      </c>
      <c r="H147" s="238">
        <v>8.4149999999999991</v>
      </c>
      <c r="I147" s="239"/>
      <c r="J147" s="240">
        <f>ROUND(I147*H147,2)</f>
        <v>0</v>
      </c>
      <c r="K147" s="236" t="s">
        <v>127</v>
      </c>
      <c r="L147" s="43"/>
      <c r="M147" s="241" t="s">
        <v>1</v>
      </c>
      <c r="N147" s="242" t="s">
        <v>38</v>
      </c>
      <c r="O147" s="90"/>
      <c r="P147" s="243">
        <f>O147*H147</f>
        <v>0</v>
      </c>
      <c r="Q147" s="243">
        <v>0</v>
      </c>
      <c r="R147" s="243">
        <f>Q147*H147</f>
        <v>0</v>
      </c>
      <c r="S147" s="243">
        <v>0</v>
      </c>
      <c r="T147" s="244">
        <f>S147*H147</f>
        <v>0</v>
      </c>
      <c r="U147" s="37"/>
      <c r="V147" s="37"/>
      <c r="W147" s="37"/>
      <c r="X147" s="37"/>
      <c r="Y147" s="37"/>
      <c r="Z147" s="37"/>
      <c r="AA147" s="37"/>
      <c r="AB147" s="37"/>
      <c r="AC147" s="37"/>
      <c r="AD147" s="37"/>
      <c r="AE147" s="37"/>
      <c r="AR147" s="245" t="s">
        <v>128</v>
      </c>
      <c r="AT147" s="245" t="s">
        <v>123</v>
      </c>
      <c r="AU147" s="245" t="s">
        <v>83</v>
      </c>
      <c r="AY147" s="16" t="s">
        <v>121</v>
      </c>
      <c r="BE147" s="246">
        <f>IF(N147="základní",J147,0)</f>
        <v>0</v>
      </c>
      <c r="BF147" s="246">
        <f>IF(N147="snížená",J147,0)</f>
        <v>0</v>
      </c>
      <c r="BG147" s="246">
        <f>IF(N147="zákl. přenesená",J147,0)</f>
        <v>0</v>
      </c>
      <c r="BH147" s="246">
        <f>IF(N147="sníž. přenesená",J147,0)</f>
        <v>0</v>
      </c>
      <c r="BI147" s="246">
        <f>IF(N147="nulová",J147,0)</f>
        <v>0</v>
      </c>
      <c r="BJ147" s="16" t="s">
        <v>81</v>
      </c>
      <c r="BK147" s="246">
        <f>ROUND(I147*H147,2)</f>
        <v>0</v>
      </c>
      <c r="BL147" s="16" t="s">
        <v>128</v>
      </c>
      <c r="BM147" s="245" t="s">
        <v>414</v>
      </c>
    </row>
    <row r="148" s="2" customFormat="1">
      <c r="A148" s="37"/>
      <c r="B148" s="38"/>
      <c r="C148" s="39"/>
      <c r="D148" s="247" t="s">
        <v>130</v>
      </c>
      <c r="E148" s="39"/>
      <c r="F148" s="248" t="s">
        <v>415</v>
      </c>
      <c r="G148" s="39"/>
      <c r="H148" s="39"/>
      <c r="I148" s="143"/>
      <c r="J148" s="39"/>
      <c r="K148" s="39"/>
      <c r="L148" s="43"/>
      <c r="M148" s="249"/>
      <c r="N148" s="250"/>
      <c r="O148" s="90"/>
      <c r="P148" s="90"/>
      <c r="Q148" s="90"/>
      <c r="R148" s="90"/>
      <c r="S148" s="90"/>
      <c r="T148" s="91"/>
      <c r="U148" s="37"/>
      <c r="V148" s="37"/>
      <c r="W148" s="37"/>
      <c r="X148" s="37"/>
      <c r="Y148" s="37"/>
      <c r="Z148" s="37"/>
      <c r="AA148" s="37"/>
      <c r="AB148" s="37"/>
      <c r="AC148" s="37"/>
      <c r="AD148" s="37"/>
      <c r="AE148" s="37"/>
      <c r="AT148" s="16" t="s">
        <v>130</v>
      </c>
      <c r="AU148" s="16" t="s">
        <v>83</v>
      </c>
    </row>
    <row r="149" s="13" customFormat="1">
      <c r="A149" s="13"/>
      <c r="B149" s="251"/>
      <c r="C149" s="252"/>
      <c r="D149" s="247" t="s">
        <v>132</v>
      </c>
      <c r="E149" s="253" t="s">
        <v>1</v>
      </c>
      <c r="F149" s="254" t="s">
        <v>416</v>
      </c>
      <c r="G149" s="252"/>
      <c r="H149" s="255">
        <v>8.4149999999999991</v>
      </c>
      <c r="I149" s="256"/>
      <c r="J149" s="252"/>
      <c r="K149" s="252"/>
      <c r="L149" s="257"/>
      <c r="M149" s="258"/>
      <c r="N149" s="259"/>
      <c r="O149" s="259"/>
      <c r="P149" s="259"/>
      <c r="Q149" s="259"/>
      <c r="R149" s="259"/>
      <c r="S149" s="259"/>
      <c r="T149" s="260"/>
      <c r="U149" s="13"/>
      <c r="V149" s="13"/>
      <c r="W149" s="13"/>
      <c r="X149" s="13"/>
      <c r="Y149" s="13"/>
      <c r="Z149" s="13"/>
      <c r="AA149" s="13"/>
      <c r="AB149" s="13"/>
      <c r="AC149" s="13"/>
      <c r="AD149" s="13"/>
      <c r="AE149" s="13"/>
      <c r="AT149" s="261" t="s">
        <v>132</v>
      </c>
      <c r="AU149" s="261" t="s">
        <v>83</v>
      </c>
      <c r="AV149" s="13" t="s">
        <v>83</v>
      </c>
      <c r="AW149" s="13" t="s">
        <v>30</v>
      </c>
      <c r="AX149" s="13" t="s">
        <v>81</v>
      </c>
      <c r="AY149" s="261" t="s">
        <v>121</v>
      </c>
    </row>
    <row r="150" s="2" customFormat="1" ht="16.5" customHeight="1">
      <c r="A150" s="37"/>
      <c r="B150" s="38"/>
      <c r="C150" s="273" t="s">
        <v>185</v>
      </c>
      <c r="D150" s="273" t="s">
        <v>186</v>
      </c>
      <c r="E150" s="274" t="s">
        <v>417</v>
      </c>
      <c r="F150" s="275" t="s">
        <v>418</v>
      </c>
      <c r="G150" s="276" t="s">
        <v>189</v>
      </c>
      <c r="H150" s="277">
        <v>15.989000000000001</v>
      </c>
      <c r="I150" s="278"/>
      <c r="J150" s="279">
        <f>ROUND(I150*H150,2)</f>
        <v>0</v>
      </c>
      <c r="K150" s="275" t="s">
        <v>127</v>
      </c>
      <c r="L150" s="280"/>
      <c r="M150" s="281" t="s">
        <v>1</v>
      </c>
      <c r="N150" s="282" t="s">
        <v>38</v>
      </c>
      <c r="O150" s="90"/>
      <c r="P150" s="243">
        <f>O150*H150</f>
        <v>0</v>
      </c>
      <c r="Q150" s="243">
        <v>1</v>
      </c>
      <c r="R150" s="243">
        <f>Q150*H150</f>
        <v>15.989000000000001</v>
      </c>
      <c r="S150" s="243">
        <v>0</v>
      </c>
      <c r="T150" s="244">
        <f>S150*H150</f>
        <v>0</v>
      </c>
      <c r="U150" s="37"/>
      <c r="V150" s="37"/>
      <c r="W150" s="37"/>
      <c r="X150" s="37"/>
      <c r="Y150" s="37"/>
      <c r="Z150" s="37"/>
      <c r="AA150" s="37"/>
      <c r="AB150" s="37"/>
      <c r="AC150" s="37"/>
      <c r="AD150" s="37"/>
      <c r="AE150" s="37"/>
      <c r="AR150" s="245" t="s">
        <v>174</v>
      </c>
      <c r="AT150" s="245" t="s">
        <v>186</v>
      </c>
      <c r="AU150" s="245" t="s">
        <v>83</v>
      </c>
      <c r="AY150" s="16" t="s">
        <v>121</v>
      </c>
      <c r="BE150" s="246">
        <f>IF(N150="základní",J150,0)</f>
        <v>0</v>
      </c>
      <c r="BF150" s="246">
        <f>IF(N150="snížená",J150,0)</f>
        <v>0</v>
      </c>
      <c r="BG150" s="246">
        <f>IF(N150="zákl. přenesená",J150,0)</f>
        <v>0</v>
      </c>
      <c r="BH150" s="246">
        <f>IF(N150="sníž. přenesená",J150,0)</f>
        <v>0</v>
      </c>
      <c r="BI150" s="246">
        <f>IF(N150="nulová",J150,0)</f>
        <v>0</v>
      </c>
      <c r="BJ150" s="16" t="s">
        <v>81</v>
      </c>
      <c r="BK150" s="246">
        <f>ROUND(I150*H150,2)</f>
        <v>0</v>
      </c>
      <c r="BL150" s="16" t="s">
        <v>128</v>
      </c>
      <c r="BM150" s="245" t="s">
        <v>419</v>
      </c>
    </row>
    <row r="151" s="13" customFormat="1">
      <c r="A151" s="13"/>
      <c r="B151" s="251"/>
      <c r="C151" s="252"/>
      <c r="D151" s="247" t="s">
        <v>132</v>
      </c>
      <c r="E151" s="253" t="s">
        <v>1</v>
      </c>
      <c r="F151" s="254" t="s">
        <v>420</v>
      </c>
      <c r="G151" s="252"/>
      <c r="H151" s="255">
        <v>15.989000000000001</v>
      </c>
      <c r="I151" s="256"/>
      <c r="J151" s="252"/>
      <c r="K151" s="252"/>
      <c r="L151" s="257"/>
      <c r="M151" s="258"/>
      <c r="N151" s="259"/>
      <c r="O151" s="259"/>
      <c r="P151" s="259"/>
      <c r="Q151" s="259"/>
      <c r="R151" s="259"/>
      <c r="S151" s="259"/>
      <c r="T151" s="260"/>
      <c r="U151" s="13"/>
      <c r="V151" s="13"/>
      <c r="W151" s="13"/>
      <c r="X151" s="13"/>
      <c r="Y151" s="13"/>
      <c r="Z151" s="13"/>
      <c r="AA151" s="13"/>
      <c r="AB151" s="13"/>
      <c r="AC151" s="13"/>
      <c r="AD151" s="13"/>
      <c r="AE151" s="13"/>
      <c r="AT151" s="261" t="s">
        <v>132</v>
      </c>
      <c r="AU151" s="261" t="s">
        <v>83</v>
      </c>
      <c r="AV151" s="13" t="s">
        <v>83</v>
      </c>
      <c r="AW151" s="13" t="s">
        <v>30</v>
      </c>
      <c r="AX151" s="13" t="s">
        <v>81</v>
      </c>
      <c r="AY151" s="261" t="s">
        <v>121</v>
      </c>
    </row>
    <row r="152" s="12" customFormat="1" ht="22.8" customHeight="1">
      <c r="A152" s="12"/>
      <c r="B152" s="218"/>
      <c r="C152" s="219"/>
      <c r="D152" s="220" t="s">
        <v>72</v>
      </c>
      <c r="E152" s="232" t="s">
        <v>128</v>
      </c>
      <c r="F152" s="232" t="s">
        <v>421</v>
      </c>
      <c r="G152" s="219"/>
      <c r="H152" s="219"/>
      <c r="I152" s="222"/>
      <c r="J152" s="233">
        <f>BK152</f>
        <v>0</v>
      </c>
      <c r="K152" s="219"/>
      <c r="L152" s="224"/>
      <c r="M152" s="225"/>
      <c r="N152" s="226"/>
      <c r="O152" s="226"/>
      <c r="P152" s="227">
        <f>SUM(P153:P155)</f>
        <v>0</v>
      </c>
      <c r="Q152" s="226"/>
      <c r="R152" s="227">
        <f>SUM(R153:R155)</f>
        <v>3.5357399000000003</v>
      </c>
      <c r="S152" s="226"/>
      <c r="T152" s="228">
        <f>SUM(T153:T155)</f>
        <v>0</v>
      </c>
      <c r="U152" s="12"/>
      <c r="V152" s="12"/>
      <c r="W152" s="12"/>
      <c r="X152" s="12"/>
      <c r="Y152" s="12"/>
      <c r="Z152" s="12"/>
      <c r="AA152" s="12"/>
      <c r="AB152" s="12"/>
      <c r="AC152" s="12"/>
      <c r="AD152" s="12"/>
      <c r="AE152" s="12"/>
      <c r="AR152" s="229" t="s">
        <v>81</v>
      </c>
      <c r="AT152" s="230" t="s">
        <v>72</v>
      </c>
      <c r="AU152" s="230" t="s">
        <v>81</v>
      </c>
      <c r="AY152" s="229" t="s">
        <v>121</v>
      </c>
      <c r="BK152" s="231">
        <f>SUM(BK153:BK155)</f>
        <v>0</v>
      </c>
    </row>
    <row r="153" s="2" customFormat="1" ht="21.75" customHeight="1">
      <c r="A153" s="37"/>
      <c r="B153" s="38"/>
      <c r="C153" s="234" t="s">
        <v>192</v>
      </c>
      <c r="D153" s="234" t="s">
        <v>123</v>
      </c>
      <c r="E153" s="235" t="s">
        <v>422</v>
      </c>
      <c r="F153" s="236" t="s">
        <v>423</v>
      </c>
      <c r="G153" s="237" t="s">
        <v>151</v>
      </c>
      <c r="H153" s="238">
        <v>1.8700000000000001</v>
      </c>
      <c r="I153" s="239"/>
      <c r="J153" s="240">
        <f>ROUND(I153*H153,2)</f>
        <v>0</v>
      </c>
      <c r="K153" s="236" t="s">
        <v>127</v>
      </c>
      <c r="L153" s="43"/>
      <c r="M153" s="241" t="s">
        <v>1</v>
      </c>
      <c r="N153" s="242" t="s">
        <v>38</v>
      </c>
      <c r="O153" s="90"/>
      <c r="P153" s="243">
        <f>O153*H153</f>
        <v>0</v>
      </c>
      <c r="Q153" s="243">
        <v>1.8907700000000001</v>
      </c>
      <c r="R153" s="243">
        <f>Q153*H153</f>
        <v>3.5357399000000003</v>
      </c>
      <c r="S153" s="243">
        <v>0</v>
      </c>
      <c r="T153" s="244">
        <f>S153*H153</f>
        <v>0</v>
      </c>
      <c r="U153" s="37"/>
      <c r="V153" s="37"/>
      <c r="W153" s="37"/>
      <c r="X153" s="37"/>
      <c r="Y153" s="37"/>
      <c r="Z153" s="37"/>
      <c r="AA153" s="37"/>
      <c r="AB153" s="37"/>
      <c r="AC153" s="37"/>
      <c r="AD153" s="37"/>
      <c r="AE153" s="37"/>
      <c r="AR153" s="245" t="s">
        <v>128</v>
      </c>
      <c r="AT153" s="245" t="s">
        <v>123</v>
      </c>
      <c r="AU153" s="245" t="s">
        <v>83</v>
      </c>
      <c r="AY153" s="16" t="s">
        <v>121</v>
      </c>
      <c r="BE153" s="246">
        <f>IF(N153="základní",J153,0)</f>
        <v>0</v>
      </c>
      <c r="BF153" s="246">
        <f>IF(N153="snížená",J153,0)</f>
        <v>0</v>
      </c>
      <c r="BG153" s="246">
        <f>IF(N153="zákl. přenesená",J153,0)</f>
        <v>0</v>
      </c>
      <c r="BH153" s="246">
        <f>IF(N153="sníž. přenesená",J153,0)</f>
        <v>0</v>
      </c>
      <c r="BI153" s="246">
        <f>IF(N153="nulová",J153,0)</f>
        <v>0</v>
      </c>
      <c r="BJ153" s="16" t="s">
        <v>81</v>
      </c>
      <c r="BK153" s="246">
        <f>ROUND(I153*H153,2)</f>
        <v>0</v>
      </c>
      <c r="BL153" s="16" t="s">
        <v>128</v>
      </c>
      <c r="BM153" s="245" t="s">
        <v>424</v>
      </c>
    </row>
    <row r="154" s="2" customFormat="1">
      <c r="A154" s="37"/>
      <c r="B154" s="38"/>
      <c r="C154" s="39"/>
      <c r="D154" s="247" t="s">
        <v>130</v>
      </c>
      <c r="E154" s="39"/>
      <c r="F154" s="248" t="s">
        <v>425</v>
      </c>
      <c r="G154" s="39"/>
      <c r="H154" s="39"/>
      <c r="I154" s="143"/>
      <c r="J154" s="39"/>
      <c r="K154" s="39"/>
      <c r="L154" s="43"/>
      <c r="M154" s="249"/>
      <c r="N154" s="250"/>
      <c r="O154" s="90"/>
      <c r="P154" s="90"/>
      <c r="Q154" s="90"/>
      <c r="R154" s="90"/>
      <c r="S154" s="90"/>
      <c r="T154" s="91"/>
      <c r="U154" s="37"/>
      <c r="V154" s="37"/>
      <c r="W154" s="37"/>
      <c r="X154" s="37"/>
      <c r="Y154" s="37"/>
      <c r="Z154" s="37"/>
      <c r="AA154" s="37"/>
      <c r="AB154" s="37"/>
      <c r="AC154" s="37"/>
      <c r="AD154" s="37"/>
      <c r="AE154" s="37"/>
      <c r="AT154" s="16" t="s">
        <v>130</v>
      </c>
      <c r="AU154" s="16" t="s">
        <v>83</v>
      </c>
    </row>
    <row r="155" s="13" customFormat="1">
      <c r="A155" s="13"/>
      <c r="B155" s="251"/>
      <c r="C155" s="252"/>
      <c r="D155" s="247" t="s">
        <v>132</v>
      </c>
      <c r="E155" s="253" t="s">
        <v>1</v>
      </c>
      <c r="F155" s="254" t="s">
        <v>426</v>
      </c>
      <c r="G155" s="252"/>
      <c r="H155" s="255">
        <v>1.8700000000000001</v>
      </c>
      <c r="I155" s="256"/>
      <c r="J155" s="252"/>
      <c r="K155" s="252"/>
      <c r="L155" s="257"/>
      <c r="M155" s="258"/>
      <c r="N155" s="259"/>
      <c r="O155" s="259"/>
      <c r="P155" s="259"/>
      <c r="Q155" s="259"/>
      <c r="R155" s="259"/>
      <c r="S155" s="259"/>
      <c r="T155" s="260"/>
      <c r="U155" s="13"/>
      <c r="V155" s="13"/>
      <c r="W155" s="13"/>
      <c r="X155" s="13"/>
      <c r="Y155" s="13"/>
      <c r="Z155" s="13"/>
      <c r="AA155" s="13"/>
      <c r="AB155" s="13"/>
      <c r="AC155" s="13"/>
      <c r="AD155" s="13"/>
      <c r="AE155" s="13"/>
      <c r="AT155" s="261" t="s">
        <v>132</v>
      </c>
      <c r="AU155" s="261" t="s">
        <v>83</v>
      </c>
      <c r="AV155" s="13" t="s">
        <v>83</v>
      </c>
      <c r="AW155" s="13" t="s">
        <v>30</v>
      </c>
      <c r="AX155" s="13" t="s">
        <v>81</v>
      </c>
      <c r="AY155" s="261" t="s">
        <v>121</v>
      </c>
    </row>
    <row r="156" s="12" customFormat="1" ht="22.8" customHeight="1">
      <c r="A156" s="12"/>
      <c r="B156" s="218"/>
      <c r="C156" s="219"/>
      <c r="D156" s="220" t="s">
        <v>72</v>
      </c>
      <c r="E156" s="232" t="s">
        <v>174</v>
      </c>
      <c r="F156" s="232" t="s">
        <v>427</v>
      </c>
      <c r="G156" s="219"/>
      <c r="H156" s="219"/>
      <c r="I156" s="222"/>
      <c r="J156" s="233">
        <f>BK156</f>
        <v>0</v>
      </c>
      <c r="K156" s="219"/>
      <c r="L156" s="224"/>
      <c r="M156" s="225"/>
      <c r="N156" s="226"/>
      <c r="O156" s="226"/>
      <c r="P156" s="227">
        <f>SUM(P157:P181)</f>
        <v>0</v>
      </c>
      <c r="Q156" s="226"/>
      <c r="R156" s="227">
        <f>SUM(R157:R181)</f>
        <v>3.5829095</v>
      </c>
      <c r="S156" s="226"/>
      <c r="T156" s="228">
        <f>SUM(T157:T181)</f>
        <v>0</v>
      </c>
      <c r="U156" s="12"/>
      <c r="V156" s="12"/>
      <c r="W156" s="12"/>
      <c r="X156" s="12"/>
      <c r="Y156" s="12"/>
      <c r="Z156" s="12"/>
      <c r="AA156" s="12"/>
      <c r="AB156" s="12"/>
      <c r="AC156" s="12"/>
      <c r="AD156" s="12"/>
      <c r="AE156" s="12"/>
      <c r="AR156" s="229" t="s">
        <v>81</v>
      </c>
      <c r="AT156" s="230" t="s">
        <v>72</v>
      </c>
      <c r="AU156" s="230" t="s">
        <v>81</v>
      </c>
      <c r="AY156" s="229" t="s">
        <v>121</v>
      </c>
      <c r="BK156" s="231">
        <f>SUM(BK157:BK181)</f>
        <v>0</v>
      </c>
    </row>
    <row r="157" s="2" customFormat="1" ht="33" customHeight="1">
      <c r="A157" s="37"/>
      <c r="B157" s="38"/>
      <c r="C157" s="234" t="s">
        <v>197</v>
      </c>
      <c r="D157" s="234" t="s">
        <v>123</v>
      </c>
      <c r="E157" s="235" t="s">
        <v>428</v>
      </c>
      <c r="F157" s="236" t="s">
        <v>429</v>
      </c>
      <c r="G157" s="237" t="s">
        <v>255</v>
      </c>
      <c r="H157" s="238">
        <v>17</v>
      </c>
      <c r="I157" s="239"/>
      <c r="J157" s="240">
        <f>ROUND(I157*H157,2)</f>
        <v>0</v>
      </c>
      <c r="K157" s="236" t="s">
        <v>127</v>
      </c>
      <c r="L157" s="43"/>
      <c r="M157" s="241" t="s">
        <v>1</v>
      </c>
      <c r="N157" s="242" t="s">
        <v>38</v>
      </c>
      <c r="O157" s="90"/>
      <c r="P157" s="243">
        <f>O157*H157</f>
        <v>0</v>
      </c>
      <c r="Q157" s="243">
        <v>1.0000000000000001E-05</v>
      </c>
      <c r="R157" s="243">
        <f>Q157*H157</f>
        <v>0.00017000000000000001</v>
      </c>
      <c r="S157" s="243">
        <v>0</v>
      </c>
      <c r="T157" s="244">
        <f>S157*H157</f>
        <v>0</v>
      </c>
      <c r="U157" s="37"/>
      <c r="V157" s="37"/>
      <c r="W157" s="37"/>
      <c r="X157" s="37"/>
      <c r="Y157" s="37"/>
      <c r="Z157" s="37"/>
      <c r="AA157" s="37"/>
      <c r="AB157" s="37"/>
      <c r="AC157" s="37"/>
      <c r="AD157" s="37"/>
      <c r="AE157" s="37"/>
      <c r="AR157" s="245" t="s">
        <v>128</v>
      </c>
      <c r="AT157" s="245" t="s">
        <v>123</v>
      </c>
      <c r="AU157" s="245" t="s">
        <v>83</v>
      </c>
      <c r="AY157" s="16" t="s">
        <v>121</v>
      </c>
      <c r="BE157" s="246">
        <f>IF(N157="základní",J157,0)</f>
        <v>0</v>
      </c>
      <c r="BF157" s="246">
        <f>IF(N157="snížená",J157,0)</f>
        <v>0</v>
      </c>
      <c r="BG157" s="246">
        <f>IF(N157="zákl. přenesená",J157,0)</f>
        <v>0</v>
      </c>
      <c r="BH157" s="246">
        <f>IF(N157="sníž. přenesená",J157,0)</f>
        <v>0</v>
      </c>
      <c r="BI157" s="246">
        <f>IF(N157="nulová",J157,0)</f>
        <v>0</v>
      </c>
      <c r="BJ157" s="16" t="s">
        <v>81</v>
      </c>
      <c r="BK157" s="246">
        <f>ROUND(I157*H157,2)</f>
        <v>0</v>
      </c>
      <c r="BL157" s="16" t="s">
        <v>128</v>
      </c>
      <c r="BM157" s="245" t="s">
        <v>430</v>
      </c>
    </row>
    <row r="158" s="2" customFormat="1">
      <c r="A158" s="37"/>
      <c r="B158" s="38"/>
      <c r="C158" s="39"/>
      <c r="D158" s="247" t="s">
        <v>130</v>
      </c>
      <c r="E158" s="39"/>
      <c r="F158" s="248" t="s">
        <v>431</v>
      </c>
      <c r="G158" s="39"/>
      <c r="H158" s="39"/>
      <c r="I158" s="143"/>
      <c r="J158" s="39"/>
      <c r="K158" s="39"/>
      <c r="L158" s="43"/>
      <c r="M158" s="249"/>
      <c r="N158" s="250"/>
      <c r="O158" s="90"/>
      <c r="P158" s="90"/>
      <c r="Q158" s="90"/>
      <c r="R158" s="90"/>
      <c r="S158" s="90"/>
      <c r="T158" s="91"/>
      <c r="U158" s="37"/>
      <c r="V158" s="37"/>
      <c r="W158" s="37"/>
      <c r="X158" s="37"/>
      <c r="Y158" s="37"/>
      <c r="Z158" s="37"/>
      <c r="AA158" s="37"/>
      <c r="AB158" s="37"/>
      <c r="AC158" s="37"/>
      <c r="AD158" s="37"/>
      <c r="AE158" s="37"/>
      <c r="AT158" s="16" t="s">
        <v>130</v>
      </c>
      <c r="AU158" s="16" t="s">
        <v>83</v>
      </c>
    </row>
    <row r="159" s="13" customFormat="1">
      <c r="A159" s="13"/>
      <c r="B159" s="251"/>
      <c r="C159" s="252"/>
      <c r="D159" s="247" t="s">
        <v>132</v>
      </c>
      <c r="E159" s="253" t="s">
        <v>1</v>
      </c>
      <c r="F159" s="254" t="s">
        <v>432</v>
      </c>
      <c r="G159" s="252"/>
      <c r="H159" s="255">
        <v>17</v>
      </c>
      <c r="I159" s="256"/>
      <c r="J159" s="252"/>
      <c r="K159" s="252"/>
      <c r="L159" s="257"/>
      <c r="M159" s="258"/>
      <c r="N159" s="259"/>
      <c r="O159" s="259"/>
      <c r="P159" s="259"/>
      <c r="Q159" s="259"/>
      <c r="R159" s="259"/>
      <c r="S159" s="259"/>
      <c r="T159" s="260"/>
      <c r="U159" s="13"/>
      <c r="V159" s="13"/>
      <c r="W159" s="13"/>
      <c r="X159" s="13"/>
      <c r="Y159" s="13"/>
      <c r="Z159" s="13"/>
      <c r="AA159" s="13"/>
      <c r="AB159" s="13"/>
      <c r="AC159" s="13"/>
      <c r="AD159" s="13"/>
      <c r="AE159" s="13"/>
      <c r="AT159" s="261" t="s">
        <v>132</v>
      </c>
      <c r="AU159" s="261" t="s">
        <v>83</v>
      </c>
      <c r="AV159" s="13" t="s">
        <v>83</v>
      </c>
      <c r="AW159" s="13" t="s">
        <v>30</v>
      </c>
      <c r="AX159" s="13" t="s">
        <v>73</v>
      </c>
      <c r="AY159" s="261" t="s">
        <v>121</v>
      </c>
    </row>
    <row r="160" s="14" customFormat="1">
      <c r="A160" s="14"/>
      <c r="B160" s="262"/>
      <c r="C160" s="263"/>
      <c r="D160" s="247" t="s">
        <v>132</v>
      </c>
      <c r="E160" s="264" t="s">
        <v>1</v>
      </c>
      <c r="F160" s="265" t="s">
        <v>160</v>
      </c>
      <c r="G160" s="263"/>
      <c r="H160" s="266">
        <v>17</v>
      </c>
      <c r="I160" s="267"/>
      <c r="J160" s="263"/>
      <c r="K160" s="263"/>
      <c r="L160" s="268"/>
      <c r="M160" s="269"/>
      <c r="N160" s="270"/>
      <c r="O160" s="270"/>
      <c r="P160" s="270"/>
      <c r="Q160" s="270"/>
      <c r="R160" s="270"/>
      <c r="S160" s="270"/>
      <c r="T160" s="271"/>
      <c r="U160" s="14"/>
      <c r="V160" s="14"/>
      <c r="W160" s="14"/>
      <c r="X160" s="14"/>
      <c r="Y160" s="14"/>
      <c r="Z160" s="14"/>
      <c r="AA160" s="14"/>
      <c r="AB160" s="14"/>
      <c r="AC160" s="14"/>
      <c r="AD160" s="14"/>
      <c r="AE160" s="14"/>
      <c r="AT160" s="272" t="s">
        <v>132</v>
      </c>
      <c r="AU160" s="272" t="s">
        <v>83</v>
      </c>
      <c r="AV160" s="14" t="s">
        <v>128</v>
      </c>
      <c r="AW160" s="14" t="s">
        <v>30</v>
      </c>
      <c r="AX160" s="14" t="s">
        <v>81</v>
      </c>
      <c r="AY160" s="272" t="s">
        <v>121</v>
      </c>
    </row>
    <row r="161" s="2" customFormat="1" ht="16.5" customHeight="1">
      <c r="A161" s="37"/>
      <c r="B161" s="38"/>
      <c r="C161" s="273" t="s">
        <v>203</v>
      </c>
      <c r="D161" s="273" t="s">
        <v>186</v>
      </c>
      <c r="E161" s="274" t="s">
        <v>433</v>
      </c>
      <c r="F161" s="275" t="s">
        <v>434</v>
      </c>
      <c r="G161" s="276" t="s">
        <v>255</v>
      </c>
      <c r="H161" s="277">
        <v>17.850000000000001</v>
      </c>
      <c r="I161" s="278"/>
      <c r="J161" s="279">
        <f>ROUND(I161*H161,2)</f>
        <v>0</v>
      </c>
      <c r="K161" s="275" t="s">
        <v>127</v>
      </c>
      <c r="L161" s="280"/>
      <c r="M161" s="281" t="s">
        <v>1</v>
      </c>
      <c r="N161" s="282" t="s">
        <v>38</v>
      </c>
      <c r="O161" s="90"/>
      <c r="P161" s="243">
        <f>O161*H161</f>
        <v>0</v>
      </c>
      <c r="Q161" s="243">
        <v>0.0026700000000000001</v>
      </c>
      <c r="R161" s="243">
        <f>Q161*H161</f>
        <v>0.047659500000000007</v>
      </c>
      <c r="S161" s="243">
        <v>0</v>
      </c>
      <c r="T161" s="244">
        <f>S161*H161</f>
        <v>0</v>
      </c>
      <c r="U161" s="37"/>
      <c r="V161" s="37"/>
      <c r="W161" s="37"/>
      <c r="X161" s="37"/>
      <c r="Y161" s="37"/>
      <c r="Z161" s="37"/>
      <c r="AA161" s="37"/>
      <c r="AB161" s="37"/>
      <c r="AC161" s="37"/>
      <c r="AD161" s="37"/>
      <c r="AE161" s="37"/>
      <c r="AR161" s="245" t="s">
        <v>174</v>
      </c>
      <c r="AT161" s="245" t="s">
        <v>186</v>
      </c>
      <c r="AU161" s="245" t="s">
        <v>83</v>
      </c>
      <c r="AY161" s="16" t="s">
        <v>121</v>
      </c>
      <c r="BE161" s="246">
        <f>IF(N161="základní",J161,0)</f>
        <v>0</v>
      </c>
      <c r="BF161" s="246">
        <f>IF(N161="snížená",J161,0)</f>
        <v>0</v>
      </c>
      <c r="BG161" s="246">
        <f>IF(N161="zákl. přenesená",J161,0)</f>
        <v>0</v>
      </c>
      <c r="BH161" s="246">
        <f>IF(N161="sníž. přenesená",J161,0)</f>
        <v>0</v>
      </c>
      <c r="BI161" s="246">
        <f>IF(N161="nulová",J161,0)</f>
        <v>0</v>
      </c>
      <c r="BJ161" s="16" t="s">
        <v>81</v>
      </c>
      <c r="BK161" s="246">
        <f>ROUND(I161*H161,2)</f>
        <v>0</v>
      </c>
      <c r="BL161" s="16" t="s">
        <v>128</v>
      </c>
      <c r="BM161" s="245" t="s">
        <v>435</v>
      </c>
    </row>
    <row r="162" s="13" customFormat="1">
      <c r="A162" s="13"/>
      <c r="B162" s="251"/>
      <c r="C162" s="252"/>
      <c r="D162" s="247" t="s">
        <v>132</v>
      </c>
      <c r="E162" s="253" t="s">
        <v>1</v>
      </c>
      <c r="F162" s="254" t="s">
        <v>436</v>
      </c>
      <c r="G162" s="252"/>
      <c r="H162" s="255">
        <v>17.850000000000001</v>
      </c>
      <c r="I162" s="256"/>
      <c r="J162" s="252"/>
      <c r="K162" s="252"/>
      <c r="L162" s="257"/>
      <c r="M162" s="258"/>
      <c r="N162" s="259"/>
      <c r="O162" s="259"/>
      <c r="P162" s="259"/>
      <c r="Q162" s="259"/>
      <c r="R162" s="259"/>
      <c r="S162" s="259"/>
      <c r="T162" s="260"/>
      <c r="U162" s="13"/>
      <c r="V162" s="13"/>
      <c r="W162" s="13"/>
      <c r="X162" s="13"/>
      <c r="Y162" s="13"/>
      <c r="Z162" s="13"/>
      <c r="AA162" s="13"/>
      <c r="AB162" s="13"/>
      <c r="AC162" s="13"/>
      <c r="AD162" s="13"/>
      <c r="AE162" s="13"/>
      <c r="AT162" s="261" t="s">
        <v>132</v>
      </c>
      <c r="AU162" s="261" t="s">
        <v>83</v>
      </c>
      <c r="AV162" s="13" t="s">
        <v>83</v>
      </c>
      <c r="AW162" s="13" t="s">
        <v>30</v>
      </c>
      <c r="AX162" s="13" t="s">
        <v>81</v>
      </c>
      <c r="AY162" s="261" t="s">
        <v>121</v>
      </c>
    </row>
    <row r="163" s="2" customFormat="1" ht="33" customHeight="1">
      <c r="A163" s="37"/>
      <c r="B163" s="38"/>
      <c r="C163" s="234" t="s">
        <v>209</v>
      </c>
      <c r="D163" s="234" t="s">
        <v>123</v>
      </c>
      <c r="E163" s="235" t="s">
        <v>437</v>
      </c>
      <c r="F163" s="236" t="s">
        <v>438</v>
      </c>
      <c r="G163" s="237" t="s">
        <v>349</v>
      </c>
      <c r="H163" s="238">
        <v>8</v>
      </c>
      <c r="I163" s="239"/>
      <c r="J163" s="240">
        <f>ROUND(I163*H163,2)</f>
        <v>0</v>
      </c>
      <c r="K163" s="236" t="s">
        <v>127</v>
      </c>
      <c r="L163" s="43"/>
      <c r="M163" s="241" t="s">
        <v>1</v>
      </c>
      <c r="N163" s="242" t="s">
        <v>38</v>
      </c>
      <c r="O163" s="90"/>
      <c r="P163" s="243">
        <f>O163*H163</f>
        <v>0</v>
      </c>
      <c r="Q163" s="243">
        <v>0</v>
      </c>
      <c r="R163" s="243">
        <f>Q163*H163</f>
        <v>0</v>
      </c>
      <c r="S163" s="243">
        <v>0</v>
      </c>
      <c r="T163" s="244">
        <f>S163*H163</f>
        <v>0</v>
      </c>
      <c r="U163" s="37"/>
      <c r="V163" s="37"/>
      <c r="W163" s="37"/>
      <c r="X163" s="37"/>
      <c r="Y163" s="37"/>
      <c r="Z163" s="37"/>
      <c r="AA163" s="37"/>
      <c r="AB163" s="37"/>
      <c r="AC163" s="37"/>
      <c r="AD163" s="37"/>
      <c r="AE163" s="37"/>
      <c r="AR163" s="245" t="s">
        <v>128</v>
      </c>
      <c r="AT163" s="245" t="s">
        <v>123</v>
      </c>
      <c r="AU163" s="245" t="s">
        <v>83</v>
      </c>
      <c r="AY163" s="16" t="s">
        <v>121</v>
      </c>
      <c r="BE163" s="246">
        <f>IF(N163="základní",J163,0)</f>
        <v>0</v>
      </c>
      <c r="BF163" s="246">
        <f>IF(N163="snížená",J163,0)</f>
        <v>0</v>
      </c>
      <c r="BG163" s="246">
        <f>IF(N163="zákl. přenesená",J163,0)</f>
        <v>0</v>
      </c>
      <c r="BH163" s="246">
        <f>IF(N163="sníž. přenesená",J163,0)</f>
        <v>0</v>
      </c>
      <c r="BI163" s="246">
        <f>IF(N163="nulová",J163,0)</f>
        <v>0</v>
      </c>
      <c r="BJ163" s="16" t="s">
        <v>81</v>
      </c>
      <c r="BK163" s="246">
        <f>ROUND(I163*H163,2)</f>
        <v>0</v>
      </c>
      <c r="BL163" s="16" t="s">
        <v>128</v>
      </c>
      <c r="BM163" s="245" t="s">
        <v>439</v>
      </c>
    </row>
    <row r="164" s="2" customFormat="1">
      <c r="A164" s="37"/>
      <c r="B164" s="38"/>
      <c r="C164" s="39"/>
      <c r="D164" s="247" t="s">
        <v>130</v>
      </c>
      <c r="E164" s="39"/>
      <c r="F164" s="248" t="s">
        <v>440</v>
      </c>
      <c r="G164" s="39"/>
      <c r="H164" s="39"/>
      <c r="I164" s="143"/>
      <c r="J164" s="39"/>
      <c r="K164" s="39"/>
      <c r="L164" s="43"/>
      <c r="M164" s="249"/>
      <c r="N164" s="250"/>
      <c r="O164" s="90"/>
      <c r="P164" s="90"/>
      <c r="Q164" s="90"/>
      <c r="R164" s="90"/>
      <c r="S164" s="90"/>
      <c r="T164" s="91"/>
      <c r="U164" s="37"/>
      <c r="V164" s="37"/>
      <c r="W164" s="37"/>
      <c r="X164" s="37"/>
      <c r="Y164" s="37"/>
      <c r="Z164" s="37"/>
      <c r="AA164" s="37"/>
      <c r="AB164" s="37"/>
      <c r="AC164" s="37"/>
      <c r="AD164" s="37"/>
      <c r="AE164" s="37"/>
      <c r="AT164" s="16" t="s">
        <v>130</v>
      </c>
      <c r="AU164" s="16" t="s">
        <v>83</v>
      </c>
    </row>
    <row r="165" s="13" customFormat="1">
      <c r="A165" s="13"/>
      <c r="B165" s="251"/>
      <c r="C165" s="252"/>
      <c r="D165" s="247" t="s">
        <v>132</v>
      </c>
      <c r="E165" s="253" t="s">
        <v>1</v>
      </c>
      <c r="F165" s="254" t="s">
        <v>174</v>
      </c>
      <c r="G165" s="252"/>
      <c r="H165" s="255">
        <v>8</v>
      </c>
      <c r="I165" s="256"/>
      <c r="J165" s="252"/>
      <c r="K165" s="252"/>
      <c r="L165" s="257"/>
      <c r="M165" s="258"/>
      <c r="N165" s="259"/>
      <c r="O165" s="259"/>
      <c r="P165" s="259"/>
      <c r="Q165" s="259"/>
      <c r="R165" s="259"/>
      <c r="S165" s="259"/>
      <c r="T165" s="260"/>
      <c r="U165" s="13"/>
      <c r="V165" s="13"/>
      <c r="W165" s="13"/>
      <c r="X165" s="13"/>
      <c r="Y165" s="13"/>
      <c r="Z165" s="13"/>
      <c r="AA165" s="13"/>
      <c r="AB165" s="13"/>
      <c r="AC165" s="13"/>
      <c r="AD165" s="13"/>
      <c r="AE165" s="13"/>
      <c r="AT165" s="261" t="s">
        <v>132</v>
      </c>
      <c r="AU165" s="261" t="s">
        <v>83</v>
      </c>
      <c r="AV165" s="13" t="s">
        <v>83</v>
      </c>
      <c r="AW165" s="13" t="s">
        <v>30</v>
      </c>
      <c r="AX165" s="13" t="s">
        <v>81</v>
      </c>
      <c r="AY165" s="261" t="s">
        <v>121</v>
      </c>
    </row>
    <row r="166" s="2" customFormat="1" ht="16.5" customHeight="1">
      <c r="A166" s="37"/>
      <c r="B166" s="38"/>
      <c r="C166" s="273" t="s">
        <v>8</v>
      </c>
      <c r="D166" s="273" t="s">
        <v>186</v>
      </c>
      <c r="E166" s="274" t="s">
        <v>441</v>
      </c>
      <c r="F166" s="275" t="s">
        <v>442</v>
      </c>
      <c r="G166" s="276" t="s">
        <v>349</v>
      </c>
      <c r="H166" s="277">
        <v>4</v>
      </c>
      <c r="I166" s="278"/>
      <c r="J166" s="279">
        <f>ROUND(I166*H166,2)</f>
        <v>0</v>
      </c>
      <c r="K166" s="275" t="s">
        <v>127</v>
      </c>
      <c r="L166" s="280"/>
      <c r="M166" s="281" t="s">
        <v>1</v>
      </c>
      <c r="N166" s="282" t="s">
        <v>38</v>
      </c>
      <c r="O166" s="90"/>
      <c r="P166" s="243">
        <f>O166*H166</f>
        <v>0</v>
      </c>
      <c r="Q166" s="243">
        <v>0.00064000000000000005</v>
      </c>
      <c r="R166" s="243">
        <f>Q166*H166</f>
        <v>0.0025600000000000002</v>
      </c>
      <c r="S166" s="243">
        <v>0</v>
      </c>
      <c r="T166" s="244">
        <f>S166*H166</f>
        <v>0</v>
      </c>
      <c r="U166" s="37"/>
      <c r="V166" s="37"/>
      <c r="W166" s="37"/>
      <c r="X166" s="37"/>
      <c r="Y166" s="37"/>
      <c r="Z166" s="37"/>
      <c r="AA166" s="37"/>
      <c r="AB166" s="37"/>
      <c r="AC166" s="37"/>
      <c r="AD166" s="37"/>
      <c r="AE166" s="37"/>
      <c r="AR166" s="245" t="s">
        <v>174</v>
      </c>
      <c r="AT166" s="245" t="s">
        <v>186</v>
      </c>
      <c r="AU166" s="245" t="s">
        <v>83</v>
      </c>
      <c r="AY166" s="16" t="s">
        <v>121</v>
      </c>
      <c r="BE166" s="246">
        <f>IF(N166="základní",J166,0)</f>
        <v>0</v>
      </c>
      <c r="BF166" s="246">
        <f>IF(N166="snížená",J166,0)</f>
        <v>0</v>
      </c>
      <c r="BG166" s="246">
        <f>IF(N166="zákl. přenesená",J166,0)</f>
        <v>0</v>
      </c>
      <c r="BH166" s="246">
        <f>IF(N166="sníž. přenesená",J166,0)</f>
        <v>0</v>
      </c>
      <c r="BI166" s="246">
        <f>IF(N166="nulová",J166,0)</f>
        <v>0</v>
      </c>
      <c r="BJ166" s="16" t="s">
        <v>81</v>
      </c>
      <c r="BK166" s="246">
        <f>ROUND(I166*H166,2)</f>
        <v>0</v>
      </c>
      <c r="BL166" s="16" t="s">
        <v>128</v>
      </c>
      <c r="BM166" s="245" t="s">
        <v>443</v>
      </c>
    </row>
    <row r="167" s="2" customFormat="1" ht="16.5" customHeight="1">
      <c r="A167" s="37"/>
      <c r="B167" s="38"/>
      <c r="C167" s="273" t="s">
        <v>222</v>
      </c>
      <c r="D167" s="273" t="s">
        <v>186</v>
      </c>
      <c r="E167" s="274" t="s">
        <v>444</v>
      </c>
      <c r="F167" s="275" t="s">
        <v>445</v>
      </c>
      <c r="G167" s="276" t="s">
        <v>349</v>
      </c>
      <c r="H167" s="277">
        <v>4</v>
      </c>
      <c r="I167" s="278"/>
      <c r="J167" s="279">
        <f>ROUND(I167*H167,2)</f>
        <v>0</v>
      </c>
      <c r="K167" s="275" t="s">
        <v>127</v>
      </c>
      <c r="L167" s="280"/>
      <c r="M167" s="281" t="s">
        <v>1</v>
      </c>
      <c r="N167" s="282" t="s">
        <v>38</v>
      </c>
      <c r="O167" s="90"/>
      <c r="P167" s="243">
        <f>O167*H167</f>
        <v>0</v>
      </c>
      <c r="Q167" s="243">
        <v>0.00064999999999999997</v>
      </c>
      <c r="R167" s="243">
        <f>Q167*H167</f>
        <v>0.0025999999999999999</v>
      </c>
      <c r="S167" s="243">
        <v>0</v>
      </c>
      <c r="T167" s="244">
        <f>S167*H167</f>
        <v>0</v>
      </c>
      <c r="U167" s="37"/>
      <c r="V167" s="37"/>
      <c r="W167" s="37"/>
      <c r="X167" s="37"/>
      <c r="Y167" s="37"/>
      <c r="Z167" s="37"/>
      <c r="AA167" s="37"/>
      <c r="AB167" s="37"/>
      <c r="AC167" s="37"/>
      <c r="AD167" s="37"/>
      <c r="AE167" s="37"/>
      <c r="AR167" s="245" t="s">
        <v>174</v>
      </c>
      <c r="AT167" s="245" t="s">
        <v>186</v>
      </c>
      <c r="AU167" s="245" t="s">
        <v>83</v>
      </c>
      <c r="AY167" s="16" t="s">
        <v>121</v>
      </c>
      <c r="BE167" s="246">
        <f>IF(N167="základní",J167,0)</f>
        <v>0</v>
      </c>
      <c r="BF167" s="246">
        <f>IF(N167="snížená",J167,0)</f>
        <v>0</v>
      </c>
      <c r="BG167" s="246">
        <f>IF(N167="zákl. přenesená",J167,0)</f>
        <v>0</v>
      </c>
      <c r="BH167" s="246">
        <f>IF(N167="sníž. přenesená",J167,0)</f>
        <v>0</v>
      </c>
      <c r="BI167" s="246">
        <f>IF(N167="nulová",J167,0)</f>
        <v>0</v>
      </c>
      <c r="BJ167" s="16" t="s">
        <v>81</v>
      </c>
      <c r="BK167" s="246">
        <f>ROUND(I167*H167,2)</f>
        <v>0</v>
      </c>
      <c r="BL167" s="16" t="s">
        <v>128</v>
      </c>
      <c r="BM167" s="245" t="s">
        <v>446</v>
      </c>
    </row>
    <row r="168" s="2" customFormat="1" ht="33" customHeight="1">
      <c r="A168" s="37"/>
      <c r="B168" s="38"/>
      <c r="C168" s="234" t="s">
        <v>227</v>
      </c>
      <c r="D168" s="234" t="s">
        <v>123</v>
      </c>
      <c r="E168" s="235" t="s">
        <v>447</v>
      </c>
      <c r="F168" s="236" t="s">
        <v>448</v>
      </c>
      <c r="G168" s="237" t="s">
        <v>349</v>
      </c>
      <c r="H168" s="238">
        <v>4</v>
      </c>
      <c r="I168" s="239"/>
      <c r="J168" s="240">
        <f>ROUND(I168*H168,2)</f>
        <v>0</v>
      </c>
      <c r="K168" s="236" t="s">
        <v>127</v>
      </c>
      <c r="L168" s="43"/>
      <c r="M168" s="241" t="s">
        <v>1</v>
      </c>
      <c r="N168" s="242" t="s">
        <v>38</v>
      </c>
      <c r="O168" s="90"/>
      <c r="P168" s="243">
        <f>O168*H168</f>
        <v>0</v>
      </c>
      <c r="Q168" s="243">
        <v>1.0000000000000001E-05</v>
      </c>
      <c r="R168" s="243">
        <f>Q168*H168</f>
        <v>4.0000000000000003E-05</v>
      </c>
      <c r="S168" s="243">
        <v>0</v>
      </c>
      <c r="T168" s="244">
        <f>S168*H168</f>
        <v>0</v>
      </c>
      <c r="U168" s="37"/>
      <c r="V168" s="37"/>
      <c r="W168" s="37"/>
      <c r="X168" s="37"/>
      <c r="Y168" s="37"/>
      <c r="Z168" s="37"/>
      <c r="AA168" s="37"/>
      <c r="AB168" s="37"/>
      <c r="AC168" s="37"/>
      <c r="AD168" s="37"/>
      <c r="AE168" s="37"/>
      <c r="AR168" s="245" t="s">
        <v>128</v>
      </c>
      <c r="AT168" s="245" t="s">
        <v>123</v>
      </c>
      <c r="AU168" s="245" t="s">
        <v>83</v>
      </c>
      <c r="AY168" s="16" t="s">
        <v>121</v>
      </c>
      <c r="BE168" s="246">
        <f>IF(N168="základní",J168,0)</f>
        <v>0</v>
      </c>
      <c r="BF168" s="246">
        <f>IF(N168="snížená",J168,0)</f>
        <v>0</v>
      </c>
      <c r="BG168" s="246">
        <f>IF(N168="zákl. přenesená",J168,0)</f>
        <v>0</v>
      </c>
      <c r="BH168" s="246">
        <f>IF(N168="sníž. přenesená",J168,0)</f>
        <v>0</v>
      </c>
      <c r="BI168" s="246">
        <f>IF(N168="nulová",J168,0)</f>
        <v>0</v>
      </c>
      <c r="BJ168" s="16" t="s">
        <v>81</v>
      </c>
      <c r="BK168" s="246">
        <f>ROUND(I168*H168,2)</f>
        <v>0</v>
      </c>
      <c r="BL168" s="16" t="s">
        <v>128</v>
      </c>
      <c r="BM168" s="245" t="s">
        <v>449</v>
      </c>
    </row>
    <row r="169" s="2" customFormat="1">
      <c r="A169" s="37"/>
      <c r="B169" s="38"/>
      <c r="C169" s="39"/>
      <c r="D169" s="247" t="s">
        <v>130</v>
      </c>
      <c r="E169" s="39"/>
      <c r="F169" s="248" t="s">
        <v>440</v>
      </c>
      <c r="G169" s="39"/>
      <c r="H169" s="39"/>
      <c r="I169" s="143"/>
      <c r="J169" s="39"/>
      <c r="K169" s="39"/>
      <c r="L169" s="43"/>
      <c r="M169" s="249"/>
      <c r="N169" s="250"/>
      <c r="O169" s="90"/>
      <c r="P169" s="90"/>
      <c r="Q169" s="90"/>
      <c r="R169" s="90"/>
      <c r="S169" s="90"/>
      <c r="T169" s="91"/>
      <c r="U169" s="37"/>
      <c r="V169" s="37"/>
      <c r="W169" s="37"/>
      <c r="X169" s="37"/>
      <c r="Y169" s="37"/>
      <c r="Z169" s="37"/>
      <c r="AA169" s="37"/>
      <c r="AB169" s="37"/>
      <c r="AC169" s="37"/>
      <c r="AD169" s="37"/>
      <c r="AE169" s="37"/>
      <c r="AT169" s="16" t="s">
        <v>130</v>
      </c>
      <c r="AU169" s="16" t="s">
        <v>83</v>
      </c>
    </row>
    <row r="170" s="2" customFormat="1" ht="21.75" customHeight="1">
      <c r="A170" s="37"/>
      <c r="B170" s="38"/>
      <c r="C170" s="273" t="s">
        <v>233</v>
      </c>
      <c r="D170" s="273" t="s">
        <v>186</v>
      </c>
      <c r="E170" s="274" t="s">
        <v>450</v>
      </c>
      <c r="F170" s="275" t="s">
        <v>451</v>
      </c>
      <c r="G170" s="276" t="s">
        <v>349</v>
      </c>
      <c r="H170" s="277">
        <v>4</v>
      </c>
      <c r="I170" s="278"/>
      <c r="J170" s="279">
        <f>ROUND(I170*H170,2)</f>
        <v>0</v>
      </c>
      <c r="K170" s="275" t="s">
        <v>127</v>
      </c>
      <c r="L170" s="280"/>
      <c r="M170" s="281" t="s">
        <v>1</v>
      </c>
      <c r="N170" s="282" t="s">
        <v>38</v>
      </c>
      <c r="O170" s="90"/>
      <c r="P170" s="243">
        <f>O170*H170</f>
        <v>0</v>
      </c>
      <c r="Q170" s="243">
        <v>0.00123</v>
      </c>
      <c r="R170" s="243">
        <f>Q170*H170</f>
        <v>0.0049199999999999999</v>
      </c>
      <c r="S170" s="243">
        <v>0</v>
      </c>
      <c r="T170" s="244">
        <f>S170*H170</f>
        <v>0</v>
      </c>
      <c r="U170" s="37"/>
      <c r="V170" s="37"/>
      <c r="W170" s="37"/>
      <c r="X170" s="37"/>
      <c r="Y170" s="37"/>
      <c r="Z170" s="37"/>
      <c r="AA170" s="37"/>
      <c r="AB170" s="37"/>
      <c r="AC170" s="37"/>
      <c r="AD170" s="37"/>
      <c r="AE170" s="37"/>
      <c r="AR170" s="245" t="s">
        <v>174</v>
      </c>
      <c r="AT170" s="245" t="s">
        <v>186</v>
      </c>
      <c r="AU170" s="245" t="s">
        <v>83</v>
      </c>
      <c r="AY170" s="16" t="s">
        <v>121</v>
      </c>
      <c r="BE170" s="246">
        <f>IF(N170="základní",J170,0)</f>
        <v>0</v>
      </c>
      <c r="BF170" s="246">
        <f>IF(N170="snížená",J170,0)</f>
        <v>0</v>
      </c>
      <c r="BG170" s="246">
        <f>IF(N170="zákl. přenesená",J170,0)</f>
        <v>0</v>
      </c>
      <c r="BH170" s="246">
        <f>IF(N170="sníž. přenesená",J170,0)</f>
        <v>0</v>
      </c>
      <c r="BI170" s="246">
        <f>IF(N170="nulová",J170,0)</f>
        <v>0</v>
      </c>
      <c r="BJ170" s="16" t="s">
        <v>81</v>
      </c>
      <c r="BK170" s="246">
        <f>ROUND(I170*H170,2)</f>
        <v>0</v>
      </c>
      <c r="BL170" s="16" t="s">
        <v>128</v>
      </c>
      <c r="BM170" s="245" t="s">
        <v>452</v>
      </c>
    </row>
    <row r="171" s="2" customFormat="1" ht="21.75" customHeight="1">
      <c r="A171" s="37"/>
      <c r="B171" s="38"/>
      <c r="C171" s="234" t="s">
        <v>240</v>
      </c>
      <c r="D171" s="234" t="s">
        <v>123</v>
      </c>
      <c r="E171" s="235" t="s">
        <v>453</v>
      </c>
      <c r="F171" s="236" t="s">
        <v>454</v>
      </c>
      <c r="G171" s="237" t="s">
        <v>349</v>
      </c>
      <c r="H171" s="238">
        <v>4</v>
      </c>
      <c r="I171" s="239"/>
      <c r="J171" s="240">
        <f>ROUND(I171*H171,2)</f>
        <v>0</v>
      </c>
      <c r="K171" s="236" t="s">
        <v>127</v>
      </c>
      <c r="L171" s="43"/>
      <c r="M171" s="241" t="s">
        <v>1</v>
      </c>
      <c r="N171" s="242" t="s">
        <v>38</v>
      </c>
      <c r="O171" s="90"/>
      <c r="P171" s="243">
        <f>O171*H171</f>
        <v>0</v>
      </c>
      <c r="Q171" s="243">
        <v>0.34089999999999998</v>
      </c>
      <c r="R171" s="243">
        <f>Q171*H171</f>
        <v>1.3635999999999999</v>
      </c>
      <c r="S171" s="243">
        <v>0</v>
      </c>
      <c r="T171" s="244">
        <f>S171*H171</f>
        <v>0</v>
      </c>
      <c r="U171" s="37"/>
      <c r="V171" s="37"/>
      <c r="W171" s="37"/>
      <c r="X171" s="37"/>
      <c r="Y171" s="37"/>
      <c r="Z171" s="37"/>
      <c r="AA171" s="37"/>
      <c r="AB171" s="37"/>
      <c r="AC171" s="37"/>
      <c r="AD171" s="37"/>
      <c r="AE171" s="37"/>
      <c r="AR171" s="245" t="s">
        <v>128</v>
      </c>
      <c r="AT171" s="245" t="s">
        <v>123</v>
      </c>
      <c r="AU171" s="245" t="s">
        <v>83</v>
      </c>
      <c r="AY171" s="16" t="s">
        <v>121</v>
      </c>
      <c r="BE171" s="246">
        <f>IF(N171="základní",J171,0)</f>
        <v>0</v>
      </c>
      <c r="BF171" s="246">
        <f>IF(N171="snížená",J171,0)</f>
        <v>0</v>
      </c>
      <c r="BG171" s="246">
        <f>IF(N171="zákl. přenesená",J171,0)</f>
        <v>0</v>
      </c>
      <c r="BH171" s="246">
        <f>IF(N171="sníž. přenesená",J171,0)</f>
        <v>0</v>
      </c>
      <c r="BI171" s="246">
        <f>IF(N171="nulová",J171,0)</f>
        <v>0</v>
      </c>
      <c r="BJ171" s="16" t="s">
        <v>81</v>
      </c>
      <c r="BK171" s="246">
        <f>ROUND(I171*H171,2)</f>
        <v>0</v>
      </c>
      <c r="BL171" s="16" t="s">
        <v>128</v>
      </c>
      <c r="BM171" s="245" t="s">
        <v>455</v>
      </c>
    </row>
    <row r="172" s="2" customFormat="1">
      <c r="A172" s="37"/>
      <c r="B172" s="38"/>
      <c r="C172" s="39"/>
      <c r="D172" s="247" t="s">
        <v>130</v>
      </c>
      <c r="E172" s="39"/>
      <c r="F172" s="248" t="s">
        <v>456</v>
      </c>
      <c r="G172" s="39"/>
      <c r="H172" s="39"/>
      <c r="I172" s="143"/>
      <c r="J172" s="39"/>
      <c r="K172" s="39"/>
      <c r="L172" s="43"/>
      <c r="M172" s="249"/>
      <c r="N172" s="250"/>
      <c r="O172" s="90"/>
      <c r="P172" s="90"/>
      <c r="Q172" s="90"/>
      <c r="R172" s="90"/>
      <c r="S172" s="90"/>
      <c r="T172" s="91"/>
      <c r="U172" s="37"/>
      <c r="V172" s="37"/>
      <c r="W172" s="37"/>
      <c r="X172" s="37"/>
      <c r="Y172" s="37"/>
      <c r="Z172" s="37"/>
      <c r="AA172" s="37"/>
      <c r="AB172" s="37"/>
      <c r="AC172" s="37"/>
      <c r="AD172" s="37"/>
      <c r="AE172" s="37"/>
      <c r="AT172" s="16" t="s">
        <v>130</v>
      </c>
      <c r="AU172" s="16" t="s">
        <v>83</v>
      </c>
    </row>
    <row r="173" s="2" customFormat="1" ht="21.75" customHeight="1">
      <c r="A173" s="37"/>
      <c r="B173" s="38"/>
      <c r="C173" s="273" t="s">
        <v>246</v>
      </c>
      <c r="D173" s="273" t="s">
        <v>186</v>
      </c>
      <c r="E173" s="274" t="s">
        <v>457</v>
      </c>
      <c r="F173" s="275" t="s">
        <v>458</v>
      </c>
      <c r="G173" s="276" t="s">
        <v>349</v>
      </c>
      <c r="H173" s="277">
        <v>4</v>
      </c>
      <c r="I173" s="278"/>
      <c r="J173" s="279">
        <f>ROUND(I173*H173,2)</f>
        <v>0</v>
      </c>
      <c r="K173" s="275" t="s">
        <v>127</v>
      </c>
      <c r="L173" s="280"/>
      <c r="M173" s="281" t="s">
        <v>1</v>
      </c>
      <c r="N173" s="282" t="s">
        <v>38</v>
      </c>
      <c r="O173" s="90"/>
      <c r="P173" s="243">
        <f>O173*H173</f>
        <v>0</v>
      </c>
      <c r="Q173" s="243">
        <v>0.071999999999999995</v>
      </c>
      <c r="R173" s="243">
        <f>Q173*H173</f>
        <v>0.28799999999999998</v>
      </c>
      <c r="S173" s="243">
        <v>0</v>
      </c>
      <c r="T173" s="244">
        <f>S173*H173</f>
        <v>0</v>
      </c>
      <c r="U173" s="37"/>
      <c r="V173" s="37"/>
      <c r="W173" s="37"/>
      <c r="X173" s="37"/>
      <c r="Y173" s="37"/>
      <c r="Z173" s="37"/>
      <c r="AA173" s="37"/>
      <c r="AB173" s="37"/>
      <c r="AC173" s="37"/>
      <c r="AD173" s="37"/>
      <c r="AE173" s="37"/>
      <c r="AR173" s="245" t="s">
        <v>174</v>
      </c>
      <c r="AT173" s="245" t="s">
        <v>186</v>
      </c>
      <c r="AU173" s="245" t="s">
        <v>83</v>
      </c>
      <c r="AY173" s="16" t="s">
        <v>121</v>
      </c>
      <c r="BE173" s="246">
        <f>IF(N173="základní",J173,0)</f>
        <v>0</v>
      </c>
      <c r="BF173" s="246">
        <f>IF(N173="snížená",J173,0)</f>
        <v>0</v>
      </c>
      <c r="BG173" s="246">
        <f>IF(N173="zákl. přenesená",J173,0)</f>
        <v>0</v>
      </c>
      <c r="BH173" s="246">
        <f>IF(N173="sníž. přenesená",J173,0)</f>
        <v>0</v>
      </c>
      <c r="BI173" s="246">
        <f>IF(N173="nulová",J173,0)</f>
        <v>0</v>
      </c>
      <c r="BJ173" s="16" t="s">
        <v>81</v>
      </c>
      <c r="BK173" s="246">
        <f>ROUND(I173*H173,2)</f>
        <v>0</v>
      </c>
      <c r="BL173" s="16" t="s">
        <v>128</v>
      </c>
      <c r="BM173" s="245" t="s">
        <v>459</v>
      </c>
    </row>
    <row r="174" s="2" customFormat="1" ht="21.75" customHeight="1">
      <c r="A174" s="37"/>
      <c r="B174" s="38"/>
      <c r="C174" s="273" t="s">
        <v>7</v>
      </c>
      <c r="D174" s="273" t="s">
        <v>186</v>
      </c>
      <c r="E174" s="274" t="s">
        <v>460</v>
      </c>
      <c r="F174" s="275" t="s">
        <v>461</v>
      </c>
      <c r="G174" s="276" t="s">
        <v>349</v>
      </c>
      <c r="H174" s="277">
        <v>4</v>
      </c>
      <c r="I174" s="278"/>
      <c r="J174" s="279">
        <f>ROUND(I174*H174,2)</f>
        <v>0</v>
      </c>
      <c r="K174" s="275" t="s">
        <v>1</v>
      </c>
      <c r="L174" s="280"/>
      <c r="M174" s="281" t="s">
        <v>1</v>
      </c>
      <c r="N174" s="282" t="s">
        <v>38</v>
      </c>
      <c r="O174" s="90"/>
      <c r="P174" s="243">
        <f>O174*H174</f>
        <v>0</v>
      </c>
      <c r="Q174" s="243">
        <v>0.080000000000000002</v>
      </c>
      <c r="R174" s="243">
        <f>Q174*H174</f>
        <v>0.32000000000000001</v>
      </c>
      <c r="S174" s="243">
        <v>0</v>
      </c>
      <c r="T174" s="244">
        <f>S174*H174</f>
        <v>0</v>
      </c>
      <c r="U174" s="37"/>
      <c r="V174" s="37"/>
      <c r="W174" s="37"/>
      <c r="X174" s="37"/>
      <c r="Y174" s="37"/>
      <c r="Z174" s="37"/>
      <c r="AA174" s="37"/>
      <c r="AB174" s="37"/>
      <c r="AC174" s="37"/>
      <c r="AD174" s="37"/>
      <c r="AE174" s="37"/>
      <c r="AR174" s="245" t="s">
        <v>174</v>
      </c>
      <c r="AT174" s="245" t="s">
        <v>186</v>
      </c>
      <c r="AU174" s="245" t="s">
        <v>83</v>
      </c>
      <c r="AY174" s="16" t="s">
        <v>121</v>
      </c>
      <c r="BE174" s="246">
        <f>IF(N174="základní",J174,0)</f>
        <v>0</v>
      </c>
      <c r="BF174" s="246">
        <f>IF(N174="snížená",J174,0)</f>
        <v>0</v>
      </c>
      <c r="BG174" s="246">
        <f>IF(N174="zákl. přenesená",J174,0)</f>
        <v>0</v>
      </c>
      <c r="BH174" s="246">
        <f>IF(N174="sníž. přenesená",J174,0)</f>
        <v>0</v>
      </c>
      <c r="BI174" s="246">
        <f>IF(N174="nulová",J174,0)</f>
        <v>0</v>
      </c>
      <c r="BJ174" s="16" t="s">
        <v>81</v>
      </c>
      <c r="BK174" s="246">
        <f>ROUND(I174*H174,2)</f>
        <v>0</v>
      </c>
      <c r="BL174" s="16" t="s">
        <v>128</v>
      </c>
      <c r="BM174" s="245" t="s">
        <v>462</v>
      </c>
    </row>
    <row r="175" s="2" customFormat="1" ht="16.5" customHeight="1">
      <c r="A175" s="37"/>
      <c r="B175" s="38"/>
      <c r="C175" s="273" t="s">
        <v>259</v>
      </c>
      <c r="D175" s="273" t="s">
        <v>186</v>
      </c>
      <c r="E175" s="274" t="s">
        <v>463</v>
      </c>
      <c r="F175" s="275" t="s">
        <v>464</v>
      </c>
      <c r="G175" s="276" t="s">
        <v>349</v>
      </c>
      <c r="H175" s="277">
        <v>4</v>
      </c>
      <c r="I175" s="278"/>
      <c r="J175" s="279">
        <f>ROUND(I175*H175,2)</f>
        <v>0</v>
      </c>
      <c r="K175" s="275" t="s">
        <v>127</v>
      </c>
      <c r="L175" s="280"/>
      <c r="M175" s="281" t="s">
        <v>1</v>
      </c>
      <c r="N175" s="282" t="s">
        <v>38</v>
      </c>
      <c r="O175" s="90"/>
      <c r="P175" s="243">
        <f>O175*H175</f>
        <v>0</v>
      </c>
      <c r="Q175" s="243">
        <v>0.040000000000000001</v>
      </c>
      <c r="R175" s="243">
        <f>Q175*H175</f>
        <v>0.16</v>
      </c>
      <c r="S175" s="243">
        <v>0</v>
      </c>
      <c r="T175" s="244">
        <f>S175*H175</f>
        <v>0</v>
      </c>
      <c r="U175" s="37"/>
      <c r="V175" s="37"/>
      <c r="W175" s="37"/>
      <c r="X175" s="37"/>
      <c r="Y175" s="37"/>
      <c r="Z175" s="37"/>
      <c r="AA175" s="37"/>
      <c r="AB175" s="37"/>
      <c r="AC175" s="37"/>
      <c r="AD175" s="37"/>
      <c r="AE175" s="37"/>
      <c r="AR175" s="245" t="s">
        <v>174</v>
      </c>
      <c r="AT175" s="245" t="s">
        <v>186</v>
      </c>
      <c r="AU175" s="245" t="s">
        <v>83</v>
      </c>
      <c r="AY175" s="16" t="s">
        <v>121</v>
      </c>
      <c r="BE175" s="246">
        <f>IF(N175="základní",J175,0)</f>
        <v>0</v>
      </c>
      <c r="BF175" s="246">
        <f>IF(N175="snížená",J175,0)</f>
        <v>0</v>
      </c>
      <c r="BG175" s="246">
        <f>IF(N175="zákl. přenesená",J175,0)</f>
        <v>0</v>
      </c>
      <c r="BH175" s="246">
        <f>IF(N175="sníž. přenesená",J175,0)</f>
        <v>0</v>
      </c>
      <c r="BI175" s="246">
        <f>IF(N175="nulová",J175,0)</f>
        <v>0</v>
      </c>
      <c r="BJ175" s="16" t="s">
        <v>81</v>
      </c>
      <c r="BK175" s="246">
        <f>ROUND(I175*H175,2)</f>
        <v>0</v>
      </c>
      <c r="BL175" s="16" t="s">
        <v>128</v>
      </c>
      <c r="BM175" s="245" t="s">
        <v>465</v>
      </c>
    </row>
    <row r="176" s="2" customFormat="1" ht="21.75" customHeight="1">
      <c r="A176" s="37"/>
      <c r="B176" s="38"/>
      <c r="C176" s="273" t="s">
        <v>265</v>
      </c>
      <c r="D176" s="273" t="s">
        <v>186</v>
      </c>
      <c r="E176" s="274" t="s">
        <v>466</v>
      </c>
      <c r="F176" s="275" t="s">
        <v>467</v>
      </c>
      <c r="G176" s="276" t="s">
        <v>349</v>
      </c>
      <c r="H176" s="277">
        <v>4</v>
      </c>
      <c r="I176" s="278"/>
      <c r="J176" s="279">
        <f>ROUND(I176*H176,2)</f>
        <v>0</v>
      </c>
      <c r="K176" s="275" t="s">
        <v>127</v>
      </c>
      <c r="L176" s="280"/>
      <c r="M176" s="281" t="s">
        <v>1</v>
      </c>
      <c r="N176" s="282" t="s">
        <v>38</v>
      </c>
      <c r="O176" s="90"/>
      <c r="P176" s="243">
        <f>O176*H176</f>
        <v>0</v>
      </c>
      <c r="Q176" s="243">
        <v>0.040000000000000001</v>
      </c>
      <c r="R176" s="243">
        <f>Q176*H176</f>
        <v>0.16</v>
      </c>
      <c r="S176" s="243">
        <v>0</v>
      </c>
      <c r="T176" s="244">
        <f>S176*H176</f>
        <v>0</v>
      </c>
      <c r="U176" s="37"/>
      <c r="V176" s="37"/>
      <c r="W176" s="37"/>
      <c r="X176" s="37"/>
      <c r="Y176" s="37"/>
      <c r="Z176" s="37"/>
      <c r="AA176" s="37"/>
      <c r="AB176" s="37"/>
      <c r="AC176" s="37"/>
      <c r="AD176" s="37"/>
      <c r="AE176" s="37"/>
      <c r="AR176" s="245" t="s">
        <v>174</v>
      </c>
      <c r="AT176" s="245" t="s">
        <v>186</v>
      </c>
      <c r="AU176" s="245" t="s">
        <v>83</v>
      </c>
      <c r="AY176" s="16" t="s">
        <v>121</v>
      </c>
      <c r="BE176" s="246">
        <f>IF(N176="základní",J176,0)</f>
        <v>0</v>
      </c>
      <c r="BF176" s="246">
        <f>IF(N176="snížená",J176,0)</f>
        <v>0</v>
      </c>
      <c r="BG176" s="246">
        <f>IF(N176="zákl. přenesená",J176,0)</f>
        <v>0</v>
      </c>
      <c r="BH176" s="246">
        <f>IF(N176="sníž. přenesená",J176,0)</f>
        <v>0</v>
      </c>
      <c r="BI176" s="246">
        <f>IF(N176="nulová",J176,0)</f>
        <v>0</v>
      </c>
      <c r="BJ176" s="16" t="s">
        <v>81</v>
      </c>
      <c r="BK176" s="246">
        <f>ROUND(I176*H176,2)</f>
        <v>0</v>
      </c>
      <c r="BL176" s="16" t="s">
        <v>128</v>
      </c>
      <c r="BM176" s="245" t="s">
        <v>468</v>
      </c>
    </row>
    <row r="177" s="2" customFormat="1" ht="21.75" customHeight="1">
      <c r="A177" s="37"/>
      <c r="B177" s="38"/>
      <c r="C177" s="273" t="s">
        <v>269</v>
      </c>
      <c r="D177" s="273" t="s">
        <v>186</v>
      </c>
      <c r="E177" s="274" t="s">
        <v>469</v>
      </c>
      <c r="F177" s="275" t="s">
        <v>470</v>
      </c>
      <c r="G177" s="276" t="s">
        <v>349</v>
      </c>
      <c r="H177" s="277">
        <v>4</v>
      </c>
      <c r="I177" s="278"/>
      <c r="J177" s="279">
        <f>ROUND(I177*H177,2)</f>
        <v>0</v>
      </c>
      <c r="K177" s="275" t="s">
        <v>127</v>
      </c>
      <c r="L177" s="280"/>
      <c r="M177" s="281" t="s">
        <v>1</v>
      </c>
      <c r="N177" s="282" t="s">
        <v>38</v>
      </c>
      <c r="O177" s="90"/>
      <c r="P177" s="243">
        <f>O177*H177</f>
        <v>0</v>
      </c>
      <c r="Q177" s="243">
        <v>0.027</v>
      </c>
      <c r="R177" s="243">
        <f>Q177*H177</f>
        <v>0.108</v>
      </c>
      <c r="S177" s="243">
        <v>0</v>
      </c>
      <c r="T177" s="244">
        <f>S177*H177</f>
        <v>0</v>
      </c>
      <c r="U177" s="37"/>
      <c r="V177" s="37"/>
      <c r="W177" s="37"/>
      <c r="X177" s="37"/>
      <c r="Y177" s="37"/>
      <c r="Z177" s="37"/>
      <c r="AA177" s="37"/>
      <c r="AB177" s="37"/>
      <c r="AC177" s="37"/>
      <c r="AD177" s="37"/>
      <c r="AE177" s="37"/>
      <c r="AR177" s="245" t="s">
        <v>174</v>
      </c>
      <c r="AT177" s="245" t="s">
        <v>186</v>
      </c>
      <c r="AU177" s="245" t="s">
        <v>83</v>
      </c>
      <c r="AY177" s="16" t="s">
        <v>121</v>
      </c>
      <c r="BE177" s="246">
        <f>IF(N177="základní",J177,0)</f>
        <v>0</v>
      </c>
      <c r="BF177" s="246">
        <f>IF(N177="snížená",J177,0)</f>
        <v>0</v>
      </c>
      <c r="BG177" s="246">
        <f>IF(N177="zákl. přenesená",J177,0)</f>
        <v>0</v>
      </c>
      <c r="BH177" s="246">
        <f>IF(N177="sníž. přenesená",J177,0)</f>
        <v>0</v>
      </c>
      <c r="BI177" s="246">
        <f>IF(N177="nulová",J177,0)</f>
        <v>0</v>
      </c>
      <c r="BJ177" s="16" t="s">
        <v>81</v>
      </c>
      <c r="BK177" s="246">
        <f>ROUND(I177*H177,2)</f>
        <v>0</v>
      </c>
      <c r="BL177" s="16" t="s">
        <v>128</v>
      </c>
      <c r="BM177" s="245" t="s">
        <v>471</v>
      </c>
    </row>
    <row r="178" s="2" customFormat="1" ht="21.75" customHeight="1">
      <c r="A178" s="37"/>
      <c r="B178" s="38"/>
      <c r="C178" s="273" t="s">
        <v>274</v>
      </c>
      <c r="D178" s="273" t="s">
        <v>186</v>
      </c>
      <c r="E178" s="274" t="s">
        <v>472</v>
      </c>
      <c r="F178" s="275" t="s">
        <v>473</v>
      </c>
      <c r="G178" s="276" t="s">
        <v>349</v>
      </c>
      <c r="H178" s="277">
        <v>4</v>
      </c>
      <c r="I178" s="278"/>
      <c r="J178" s="279">
        <f>ROUND(I178*H178,2)</f>
        <v>0</v>
      </c>
      <c r="K178" s="275" t="s">
        <v>127</v>
      </c>
      <c r="L178" s="280"/>
      <c r="M178" s="281" t="s">
        <v>1</v>
      </c>
      <c r="N178" s="282" t="s">
        <v>38</v>
      </c>
      <c r="O178" s="90"/>
      <c r="P178" s="243">
        <f>O178*H178</f>
        <v>0</v>
      </c>
      <c r="Q178" s="243">
        <v>0.0060000000000000001</v>
      </c>
      <c r="R178" s="243">
        <f>Q178*H178</f>
        <v>0.024</v>
      </c>
      <c r="S178" s="243">
        <v>0</v>
      </c>
      <c r="T178" s="244">
        <f>S178*H178</f>
        <v>0</v>
      </c>
      <c r="U178" s="37"/>
      <c r="V178" s="37"/>
      <c r="W178" s="37"/>
      <c r="X178" s="37"/>
      <c r="Y178" s="37"/>
      <c r="Z178" s="37"/>
      <c r="AA178" s="37"/>
      <c r="AB178" s="37"/>
      <c r="AC178" s="37"/>
      <c r="AD178" s="37"/>
      <c r="AE178" s="37"/>
      <c r="AR178" s="245" t="s">
        <v>174</v>
      </c>
      <c r="AT178" s="245" t="s">
        <v>186</v>
      </c>
      <c r="AU178" s="245" t="s">
        <v>83</v>
      </c>
      <c r="AY178" s="16" t="s">
        <v>121</v>
      </c>
      <c r="BE178" s="246">
        <f>IF(N178="základní",J178,0)</f>
        <v>0</v>
      </c>
      <c r="BF178" s="246">
        <f>IF(N178="snížená",J178,0)</f>
        <v>0</v>
      </c>
      <c r="BG178" s="246">
        <f>IF(N178="zákl. přenesená",J178,0)</f>
        <v>0</v>
      </c>
      <c r="BH178" s="246">
        <f>IF(N178="sníž. přenesená",J178,0)</f>
        <v>0</v>
      </c>
      <c r="BI178" s="246">
        <f>IF(N178="nulová",J178,0)</f>
        <v>0</v>
      </c>
      <c r="BJ178" s="16" t="s">
        <v>81</v>
      </c>
      <c r="BK178" s="246">
        <f>ROUND(I178*H178,2)</f>
        <v>0</v>
      </c>
      <c r="BL178" s="16" t="s">
        <v>128</v>
      </c>
      <c r="BM178" s="245" t="s">
        <v>474</v>
      </c>
    </row>
    <row r="179" s="2" customFormat="1" ht="21.75" customHeight="1">
      <c r="A179" s="37"/>
      <c r="B179" s="38"/>
      <c r="C179" s="234" t="s">
        <v>279</v>
      </c>
      <c r="D179" s="234" t="s">
        <v>123</v>
      </c>
      <c r="E179" s="235" t="s">
        <v>475</v>
      </c>
      <c r="F179" s="236" t="s">
        <v>476</v>
      </c>
      <c r="G179" s="237" t="s">
        <v>349</v>
      </c>
      <c r="H179" s="238">
        <v>4</v>
      </c>
      <c r="I179" s="239"/>
      <c r="J179" s="240">
        <f>ROUND(I179*H179,2)</f>
        <v>0</v>
      </c>
      <c r="K179" s="236" t="s">
        <v>127</v>
      </c>
      <c r="L179" s="43"/>
      <c r="M179" s="241" t="s">
        <v>1</v>
      </c>
      <c r="N179" s="242" t="s">
        <v>38</v>
      </c>
      <c r="O179" s="90"/>
      <c r="P179" s="243">
        <f>O179*H179</f>
        <v>0</v>
      </c>
      <c r="Q179" s="243">
        <v>0.21734000000000001</v>
      </c>
      <c r="R179" s="243">
        <f>Q179*H179</f>
        <v>0.86936000000000002</v>
      </c>
      <c r="S179" s="243">
        <v>0</v>
      </c>
      <c r="T179" s="244">
        <f>S179*H179</f>
        <v>0</v>
      </c>
      <c r="U179" s="37"/>
      <c r="V179" s="37"/>
      <c r="W179" s="37"/>
      <c r="X179" s="37"/>
      <c r="Y179" s="37"/>
      <c r="Z179" s="37"/>
      <c r="AA179" s="37"/>
      <c r="AB179" s="37"/>
      <c r="AC179" s="37"/>
      <c r="AD179" s="37"/>
      <c r="AE179" s="37"/>
      <c r="AR179" s="245" t="s">
        <v>128</v>
      </c>
      <c r="AT179" s="245" t="s">
        <v>123</v>
      </c>
      <c r="AU179" s="245" t="s">
        <v>83</v>
      </c>
      <c r="AY179" s="16" t="s">
        <v>121</v>
      </c>
      <c r="BE179" s="246">
        <f>IF(N179="základní",J179,0)</f>
        <v>0</v>
      </c>
      <c r="BF179" s="246">
        <f>IF(N179="snížená",J179,0)</f>
        <v>0</v>
      </c>
      <c r="BG179" s="246">
        <f>IF(N179="zákl. přenesená",J179,0)</f>
        <v>0</v>
      </c>
      <c r="BH179" s="246">
        <f>IF(N179="sníž. přenesená",J179,0)</f>
        <v>0</v>
      </c>
      <c r="BI179" s="246">
        <f>IF(N179="nulová",J179,0)</f>
        <v>0</v>
      </c>
      <c r="BJ179" s="16" t="s">
        <v>81</v>
      </c>
      <c r="BK179" s="246">
        <f>ROUND(I179*H179,2)</f>
        <v>0</v>
      </c>
      <c r="BL179" s="16" t="s">
        <v>128</v>
      </c>
      <c r="BM179" s="245" t="s">
        <v>477</v>
      </c>
    </row>
    <row r="180" s="2" customFormat="1">
      <c r="A180" s="37"/>
      <c r="B180" s="38"/>
      <c r="C180" s="39"/>
      <c r="D180" s="247" t="s">
        <v>130</v>
      </c>
      <c r="E180" s="39"/>
      <c r="F180" s="248" t="s">
        <v>478</v>
      </c>
      <c r="G180" s="39"/>
      <c r="H180" s="39"/>
      <c r="I180" s="143"/>
      <c r="J180" s="39"/>
      <c r="K180" s="39"/>
      <c r="L180" s="43"/>
      <c r="M180" s="249"/>
      <c r="N180" s="250"/>
      <c r="O180" s="90"/>
      <c r="P180" s="90"/>
      <c r="Q180" s="90"/>
      <c r="R180" s="90"/>
      <c r="S180" s="90"/>
      <c r="T180" s="91"/>
      <c r="U180" s="37"/>
      <c r="V180" s="37"/>
      <c r="W180" s="37"/>
      <c r="X180" s="37"/>
      <c r="Y180" s="37"/>
      <c r="Z180" s="37"/>
      <c r="AA180" s="37"/>
      <c r="AB180" s="37"/>
      <c r="AC180" s="37"/>
      <c r="AD180" s="37"/>
      <c r="AE180" s="37"/>
      <c r="AT180" s="16" t="s">
        <v>130</v>
      </c>
      <c r="AU180" s="16" t="s">
        <v>83</v>
      </c>
    </row>
    <row r="181" s="2" customFormat="1" ht="16.5" customHeight="1">
      <c r="A181" s="37"/>
      <c r="B181" s="38"/>
      <c r="C181" s="273" t="s">
        <v>284</v>
      </c>
      <c r="D181" s="273" t="s">
        <v>186</v>
      </c>
      <c r="E181" s="274" t="s">
        <v>479</v>
      </c>
      <c r="F181" s="275" t="s">
        <v>480</v>
      </c>
      <c r="G181" s="276" t="s">
        <v>349</v>
      </c>
      <c r="H181" s="277">
        <v>4</v>
      </c>
      <c r="I181" s="278"/>
      <c r="J181" s="279">
        <f>ROUND(I181*H181,2)</f>
        <v>0</v>
      </c>
      <c r="K181" s="275" t="s">
        <v>1</v>
      </c>
      <c r="L181" s="280"/>
      <c r="M181" s="281" t="s">
        <v>1</v>
      </c>
      <c r="N181" s="282" t="s">
        <v>38</v>
      </c>
      <c r="O181" s="90"/>
      <c r="P181" s="243">
        <f>O181*H181</f>
        <v>0</v>
      </c>
      <c r="Q181" s="243">
        <v>0.058000000000000003</v>
      </c>
      <c r="R181" s="243">
        <f>Q181*H181</f>
        <v>0.23200000000000001</v>
      </c>
      <c r="S181" s="243">
        <v>0</v>
      </c>
      <c r="T181" s="244">
        <f>S181*H181</f>
        <v>0</v>
      </c>
      <c r="U181" s="37"/>
      <c r="V181" s="37"/>
      <c r="W181" s="37"/>
      <c r="X181" s="37"/>
      <c r="Y181" s="37"/>
      <c r="Z181" s="37"/>
      <c r="AA181" s="37"/>
      <c r="AB181" s="37"/>
      <c r="AC181" s="37"/>
      <c r="AD181" s="37"/>
      <c r="AE181" s="37"/>
      <c r="AR181" s="245" t="s">
        <v>174</v>
      </c>
      <c r="AT181" s="245" t="s">
        <v>186</v>
      </c>
      <c r="AU181" s="245" t="s">
        <v>83</v>
      </c>
      <c r="AY181" s="16" t="s">
        <v>121</v>
      </c>
      <c r="BE181" s="246">
        <f>IF(N181="základní",J181,0)</f>
        <v>0</v>
      </c>
      <c r="BF181" s="246">
        <f>IF(N181="snížená",J181,0)</f>
        <v>0</v>
      </c>
      <c r="BG181" s="246">
        <f>IF(N181="zákl. přenesená",J181,0)</f>
        <v>0</v>
      </c>
      <c r="BH181" s="246">
        <f>IF(N181="sníž. přenesená",J181,0)</f>
        <v>0</v>
      </c>
      <c r="BI181" s="246">
        <f>IF(N181="nulová",J181,0)</f>
        <v>0</v>
      </c>
      <c r="BJ181" s="16" t="s">
        <v>81</v>
      </c>
      <c r="BK181" s="246">
        <f>ROUND(I181*H181,2)</f>
        <v>0</v>
      </c>
      <c r="BL181" s="16" t="s">
        <v>128</v>
      </c>
      <c r="BM181" s="245" t="s">
        <v>481</v>
      </c>
    </row>
    <row r="182" s="12" customFormat="1" ht="22.8" customHeight="1">
      <c r="A182" s="12"/>
      <c r="B182" s="218"/>
      <c r="C182" s="219"/>
      <c r="D182" s="220" t="s">
        <v>72</v>
      </c>
      <c r="E182" s="232" t="s">
        <v>384</v>
      </c>
      <c r="F182" s="232" t="s">
        <v>385</v>
      </c>
      <c r="G182" s="219"/>
      <c r="H182" s="219"/>
      <c r="I182" s="222"/>
      <c r="J182" s="233">
        <f>BK182</f>
        <v>0</v>
      </c>
      <c r="K182" s="219"/>
      <c r="L182" s="224"/>
      <c r="M182" s="225"/>
      <c r="N182" s="226"/>
      <c r="O182" s="226"/>
      <c r="P182" s="227">
        <f>SUM(P183:P184)</f>
        <v>0</v>
      </c>
      <c r="Q182" s="226"/>
      <c r="R182" s="227">
        <f>SUM(R183:R184)</f>
        <v>0</v>
      </c>
      <c r="S182" s="226"/>
      <c r="T182" s="228">
        <f>SUM(T183:T184)</f>
        <v>0</v>
      </c>
      <c r="U182" s="12"/>
      <c r="V182" s="12"/>
      <c r="W182" s="12"/>
      <c r="X182" s="12"/>
      <c r="Y182" s="12"/>
      <c r="Z182" s="12"/>
      <c r="AA182" s="12"/>
      <c r="AB182" s="12"/>
      <c r="AC182" s="12"/>
      <c r="AD182" s="12"/>
      <c r="AE182" s="12"/>
      <c r="AR182" s="229" t="s">
        <v>81</v>
      </c>
      <c r="AT182" s="230" t="s">
        <v>72</v>
      </c>
      <c r="AU182" s="230" t="s">
        <v>81</v>
      </c>
      <c r="AY182" s="229" t="s">
        <v>121</v>
      </c>
      <c r="BK182" s="231">
        <f>SUM(BK183:BK184)</f>
        <v>0</v>
      </c>
    </row>
    <row r="183" s="2" customFormat="1" ht="44.25" customHeight="1">
      <c r="A183" s="37"/>
      <c r="B183" s="38"/>
      <c r="C183" s="234" t="s">
        <v>289</v>
      </c>
      <c r="D183" s="234" t="s">
        <v>123</v>
      </c>
      <c r="E183" s="235" t="s">
        <v>482</v>
      </c>
      <c r="F183" s="236" t="s">
        <v>483</v>
      </c>
      <c r="G183" s="237" t="s">
        <v>189</v>
      </c>
      <c r="H183" s="238">
        <v>23.140000000000001</v>
      </c>
      <c r="I183" s="239"/>
      <c r="J183" s="240">
        <f>ROUND(I183*H183,2)</f>
        <v>0</v>
      </c>
      <c r="K183" s="236" t="s">
        <v>127</v>
      </c>
      <c r="L183" s="43"/>
      <c r="M183" s="241" t="s">
        <v>1</v>
      </c>
      <c r="N183" s="242" t="s">
        <v>38</v>
      </c>
      <c r="O183" s="90"/>
      <c r="P183" s="243">
        <f>O183*H183</f>
        <v>0</v>
      </c>
      <c r="Q183" s="243">
        <v>0</v>
      </c>
      <c r="R183" s="243">
        <f>Q183*H183</f>
        <v>0</v>
      </c>
      <c r="S183" s="243">
        <v>0</v>
      </c>
      <c r="T183" s="244">
        <f>S183*H183</f>
        <v>0</v>
      </c>
      <c r="U183" s="37"/>
      <c r="V183" s="37"/>
      <c r="W183" s="37"/>
      <c r="X183" s="37"/>
      <c r="Y183" s="37"/>
      <c r="Z183" s="37"/>
      <c r="AA183" s="37"/>
      <c r="AB183" s="37"/>
      <c r="AC183" s="37"/>
      <c r="AD183" s="37"/>
      <c r="AE183" s="37"/>
      <c r="AR183" s="245" t="s">
        <v>128</v>
      </c>
      <c r="AT183" s="245" t="s">
        <v>123</v>
      </c>
      <c r="AU183" s="245" t="s">
        <v>83</v>
      </c>
      <c r="AY183" s="16" t="s">
        <v>121</v>
      </c>
      <c r="BE183" s="246">
        <f>IF(N183="základní",J183,0)</f>
        <v>0</v>
      </c>
      <c r="BF183" s="246">
        <f>IF(N183="snížená",J183,0)</f>
        <v>0</v>
      </c>
      <c r="BG183" s="246">
        <f>IF(N183="zákl. přenesená",J183,0)</f>
        <v>0</v>
      </c>
      <c r="BH183" s="246">
        <f>IF(N183="sníž. přenesená",J183,0)</f>
        <v>0</v>
      </c>
      <c r="BI183" s="246">
        <f>IF(N183="nulová",J183,0)</f>
        <v>0</v>
      </c>
      <c r="BJ183" s="16" t="s">
        <v>81</v>
      </c>
      <c r="BK183" s="246">
        <f>ROUND(I183*H183,2)</f>
        <v>0</v>
      </c>
      <c r="BL183" s="16" t="s">
        <v>128</v>
      </c>
      <c r="BM183" s="245" t="s">
        <v>484</v>
      </c>
    </row>
    <row r="184" s="2" customFormat="1">
      <c r="A184" s="37"/>
      <c r="B184" s="38"/>
      <c r="C184" s="39"/>
      <c r="D184" s="247" t="s">
        <v>130</v>
      </c>
      <c r="E184" s="39"/>
      <c r="F184" s="248" t="s">
        <v>485</v>
      </c>
      <c r="G184" s="39"/>
      <c r="H184" s="39"/>
      <c r="I184" s="143"/>
      <c r="J184" s="39"/>
      <c r="K184" s="39"/>
      <c r="L184" s="43"/>
      <c r="M184" s="288"/>
      <c r="N184" s="289"/>
      <c r="O184" s="285"/>
      <c r="P184" s="285"/>
      <c r="Q184" s="285"/>
      <c r="R184" s="285"/>
      <c r="S184" s="285"/>
      <c r="T184" s="290"/>
      <c r="U184" s="37"/>
      <c r="V184" s="37"/>
      <c r="W184" s="37"/>
      <c r="X184" s="37"/>
      <c r="Y184" s="37"/>
      <c r="Z184" s="37"/>
      <c r="AA184" s="37"/>
      <c r="AB184" s="37"/>
      <c r="AC184" s="37"/>
      <c r="AD184" s="37"/>
      <c r="AE184" s="37"/>
      <c r="AT184" s="16" t="s">
        <v>130</v>
      </c>
      <c r="AU184" s="16" t="s">
        <v>83</v>
      </c>
    </row>
    <row r="185" s="2" customFormat="1" ht="6.96" customHeight="1">
      <c r="A185" s="37"/>
      <c r="B185" s="65"/>
      <c r="C185" s="66"/>
      <c r="D185" s="66"/>
      <c r="E185" s="66"/>
      <c r="F185" s="66"/>
      <c r="G185" s="66"/>
      <c r="H185" s="66"/>
      <c r="I185" s="182"/>
      <c r="J185" s="66"/>
      <c r="K185" s="66"/>
      <c r="L185" s="43"/>
      <c r="M185" s="37"/>
      <c r="O185" s="37"/>
      <c r="P185" s="37"/>
      <c r="Q185" s="37"/>
      <c r="R185" s="37"/>
      <c r="S185" s="37"/>
      <c r="T185" s="37"/>
      <c r="U185" s="37"/>
      <c r="V185" s="37"/>
      <c r="W185" s="37"/>
      <c r="X185" s="37"/>
      <c r="Y185" s="37"/>
      <c r="Z185" s="37"/>
      <c r="AA185" s="37"/>
      <c r="AB185" s="37"/>
      <c r="AC185" s="37"/>
      <c r="AD185" s="37"/>
      <c r="AE185" s="37"/>
    </row>
  </sheetData>
  <sheetProtection sheet="1" autoFilter="0" formatColumns="0" formatRows="0" objects="1" scenarios="1" spinCount="100000" saltValue="fAnp22HZLBDCCwipM+xyn4bSTcXe50Smz8/8k/W8Gv3atxQ90V16XZp3mBGJiUt2uLBkGDsuyLIjoiQW1hiWRw==" hashValue="qKBQzh5QNGtRhKbkFCFcdzkFCbGnHDPZ9axNCn33zlPKFHyY3WQKHjPY+S/knji+CEAG5nocWe51vlUHxURPJw==" algorithmName="SHA-512" password="CC35"/>
  <autoFilter ref="C120:K184"/>
  <mergeCells count="9">
    <mergeCell ref="E7:H7"/>
    <mergeCell ref="E9:H9"/>
    <mergeCell ref="E18:H18"/>
    <mergeCell ref="E27:H27"/>
    <mergeCell ref="E85:H85"/>
    <mergeCell ref="E87:H87"/>
    <mergeCell ref="E111:H111"/>
    <mergeCell ref="E113:H113"/>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667969" style="1" customWidth="1"/>
    <col min="3" max="3" width="4.160156" style="1" customWidth="1"/>
    <col min="4" max="4" width="4.332031" style="1" customWidth="1"/>
    <col min="5" max="5" width="17.16016" style="1" customWidth="1"/>
    <col min="6" max="6" width="50.83203" style="1" customWidth="1"/>
    <col min="7" max="7" width="7" style="1" customWidth="1"/>
    <col min="8" max="8" width="11.5" style="1" customWidth="1"/>
    <col min="9" max="9" width="20.16016" style="135" customWidth="1"/>
    <col min="10" max="10" width="20.16016" style="1" customWidth="1"/>
    <col min="11" max="11" width="20.16016"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I2" s="135"/>
      <c r="L2" s="1"/>
      <c r="M2" s="1"/>
      <c r="N2" s="1"/>
      <c r="O2" s="1"/>
      <c r="P2" s="1"/>
      <c r="Q2" s="1"/>
      <c r="R2" s="1"/>
      <c r="S2" s="1"/>
      <c r="T2" s="1"/>
      <c r="U2" s="1"/>
      <c r="V2" s="1"/>
      <c r="AT2" s="16" t="s">
        <v>89</v>
      </c>
    </row>
    <row r="3" s="1" customFormat="1" ht="6.96" customHeight="1">
      <c r="B3" s="136"/>
      <c r="C3" s="137"/>
      <c r="D3" s="137"/>
      <c r="E3" s="137"/>
      <c r="F3" s="137"/>
      <c r="G3" s="137"/>
      <c r="H3" s="137"/>
      <c r="I3" s="138"/>
      <c r="J3" s="137"/>
      <c r="K3" s="137"/>
      <c r="L3" s="19"/>
      <c r="AT3" s="16" t="s">
        <v>83</v>
      </c>
    </row>
    <row r="4" s="1" customFormat="1" ht="24.96" customHeight="1">
      <c r="B4" s="19"/>
      <c r="D4" s="139" t="s">
        <v>90</v>
      </c>
      <c r="I4" s="135"/>
      <c r="L4" s="19"/>
      <c r="M4" s="140" t="s">
        <v>10</v>
      </c>
      <c r="AT4" s="16" t="s">
        <v>4</v>
      </c>
    </row>
    <row r="5" s="1" customFormat="1" ht="6.96" customHeight="1">
      <c r="B5" s="19"/>
      <c r="I5" s="135"/>
      <c r="L5" s="19"/>
    </row>
    <row r="6" s="1" customFormat="1" ht="12" customHeight="1">
      <c r="B6" s="19"/>
      <c r="D6" s="141" t="s">
        <v>16</v>
      </c>
      <c r="I6" s="135"/>
      <c r="L6" s="19"/>
    </row>
    <row r="7" s="1" customFormat="1" ht="16.5" customHeight="1">
      <c r="B7" s="19"/>
      <c r="E7" s="142" t="str">
        <f>'Rekapitulace stavby'!K6</f>
        <v>CHODNÍK PRO PĚŠÍ BROD U STŘÍBRA</v>
      </c>
      <c r="F7" s="141"/>
      <c r="G7" s="141"/>
      <c r="H7" s="141"/>
      <c r="I7" s="135"/>
      <c r="L7" s="19"/>
    </row>
    <row r="8" s="2" customFormat="1" ht="12" customHeight="1">
      <c r="A8" s="37"/>
      <c r="B8" s="43"/>
      <c r="C8" s="37"/>
      <c r="D8" s="141" t="s">
        <v>91</v>
      </c>
      <c r="E8" s="37"/>
      <c r="F8" s="37"/>
      <c r="G8" s="37"/>
      <c r="H8" s="37"/>
      <c r="I8" s="143"/>
      <c r="J8" s="37"/>
      <c r="K8" s="37"/>
      <c r="L8" s="62"/>
      <c r="S8" s="37"/>
      <c r="T8" s="37"/>
      <c r="U8" s="37"/>
      <c r="V8" s="37"/>
      <c r="W8" s="37"/>
      <c r="X8" s="37"/>
      <c r="Y8" s="37"/>
      <c r="Z8" s="37"/>
      <c r="AA8" s="37"/>
      <c r="AB8" s="37"/>
      <c r="AC8" s="37"/>
      <c r="AD8" s="37"/>
      <c r="AE8" s="37"/>
    </row>
    <row r="9" s="2" customFormat="1" ht="16.5" customHeight="1">
      <c r="A9" s="37"/>
      <c r="B9" s="43"/>
      <c r="C9" s="37"/>
      <c r="D9" s="37"/>
      <c r="E9" s="144" t="s">
        <v>486</v>
      </c>
      <c r="F9" s="37"/>
      <c r="G9" s="37"/>
      <c r="H9" s="37"/>
      <c r="I9" s="143"/>
      <c r="J9" s="37"/>
      <c r="K9" s="37"/>
      <c r="L9" s="62"/>
      <c r="S9" s="37"/>
      <c r="T9" s="37"/>
      <c r="U9" s="37"/>
      <c r="V9" s="37"/>
      <c r="W9" s="37"/>
      <c r="X9" s="37"/>
      <c r="Y9" s="37"/>
      <c r="Z9" s="37"/>
      <c r="AA9" s="37"/>
      <c r="AB9" s="37"/>
      <c r="AC9" s="37"/>
      <c r="AD9" s="37"/>
      <c r="AE9" s="37"/>
    </row>
    <row r="10" s="2" customFormat="1">
      <c r="A10" s="37"/>
      <c r="B10" s="43"/>
      <c r="C10" s="37"/>
      <c r="D10" s="37"/>
      <c r="E10" s="37"/>
      <c r="F10" s="37"/>
      <c r="G10" s="37"/>
      <c r="H10" s="37"/>
      <c r="I10" s="143"/>
      <c r="J10" s="37"/>
      <c r="K10" s="37"/>
      <c r="L10" s="62"/>
      <c r="S10" s="37"/>
      <c r="T10" s="37"/>
      <c r="U10" s="37"/>
      <c r="V10" s="37"/>
      <c r="W10" s="37"/>
      <c r="X10" s="37"/>
      <c r="Y10" s="37"/>
      <c r="Z10" s="37"/>
      <c r="AA10" s="37"/>
      <c r="AB10" s="37"/>
      <c r="AC10" s="37"/>
      <c r="AD10" s="37"/>
      <c r="AE10" s="37"/>
    </row>
    <row r="11" s="2" customFormat="1" ht="12" customHeight="1">
      <c r="A11" s="37"/>
      <c r="B11" s="43"/>
      <c r="C11" s="37"/>
      <c r="D11" s="141" t="s">
        <v>18</v>
      </c>
      <c r="E11" s="37"/>
      <c r="F11" s="145" t="s">
        <v>1</v>
      </c>
      <c r="G11" s="37"/>
      <c r="H11" s="37"/>
      <c r="I11" s="146" t="s">
        <v>19</v>
      </c>
      <c r="J11" s="145" t="s">
        <v>1</v>
      </c>
      <c r="K11" s="37"/>
      <c r="L11" s="62"/>
      <c r="S11" s="37"/>
      <c r="T11" s="37"/>
      <c r="U11" s="37"/>
      <c r="V11" s="37"/>
      <c r="W11" s="37"/>
      <c r="X11" s="37"/>
      <c r="Y11" s="37"/>
      <c r="Z11" s="37"/>
      <c r="AA11" s="37"/>
      <c r="AB11" s="37"/>
      <c r="AC11" s="37"/>
      <c r="AD11" s="37"/>
      <c r="AE11" s="37"/>
    </row>
    <row r="12" s="2" customFormat="1" ht="12" customHeight="1">
      <c r="A12" s="37"/>
      <c r="B12" s="43"/>
      <c r="C12" s="37"/>
      <c r="D12" s="141" t="s">
        <v>20</v>
      </c>
      <c r="E12" s="37"/>
      <c r="F12" s="145" t="s">
        <v>21</v>
      </c>
      <c r="G12" s="37"/>
      <c r="H12" s="37"/>
      <c r="I12" s="146" t="s">
        <v>22</v>
      </c>
      <c r="J12" s="147" t="str">
        <f>'Rekapitulace stavby'!AN8</f>
        <v>25. 11. 2020</v>
      </c>
      <c r="K12" s="37"/>
      <c r="L12" s="62"/>
      <c r="S12" s="37"/>
      <c r="T12" s="37"/>
      <c r="U12" s="37"/>
      <c r="V12" s="37"/>
      <c r="W12" s="37"/>
      <c r="X12" s="37"/>
      <c r="Y12" s="37"/>
      <c r="Z12" s="37"/>
      <c r="AA12" s="37"/>
      <c r="AB12" s="37"/>
      <c r="AC12" s="37"/>
      <c r="AD12" s="37"/>
      <c r="AE12" s="37"/>
    </row>
    <row r="13" s="2" customFormat="1" ht="10.8" customHeight="1">
      <c r="A13" s="37"/>
      <c r="B13" s="43"/>
      <c r="C13" s="37"/>
      <c r="D13" s="37"/>
      <c r="E13" s="37"/>
      <c r="F13" s="37"/>
      <c r="G13" s="37"/>
      <c r="H13" s="37"/>
      <c r="I13" s="143"/>
      <c r="J13" s="37"/>
      <c r="K13" s="37"/>
      <c r="L13" s="62"/>
      <c r="S13" s="37"/>
      <c r="T13" s="37"/>
      <c r="U13" s="37"/>
      <c r="V13" s="37"/>
      <c r="W13" s="37"/>
      <c r="X13" s="37"/>
      <c r="Y13" s="37"/>
      <c r="Z13" s="37"/>
      <c r="AA13" s="37"/>
      <c r="AB13" s="37"/>
      <c r="AC13" s="37"/>
      <c r="AD13" s="37"/>
      <c r="AE13" s="37"/>
    </row>
    <row r="14" s="2" customFormat="1" ht="12" customHeight="1">
      <c r="A14" s="37"/>
      <c r="B14" s="43"/>
      <c r="C14" s="37"/>
      <c r="D14" s="141" t="s">
        <v>24</v>
      </c>
      <c r="E14" s="37"/>
      <c r="F14" s="37"/>
      <c r="G14" s="37"/>
      <c r="H14" s="37"/>
      <c r="I14" s="146" t="s">
        <v>25</v>
      </c>
      <c r="J14" s="145" t="str">
        <f>IF('Rekapitulace stavby'!AN10="","",'Rekapitulace stavby'!AN10)</f>
        <v/>
      </c>
      <c r="K14" s="37"/>
      <c r="L14" s="62"/>
      <c r="S14" s="37"/>
      <c r="T14" s="37"/>
      <c r="U14" s="37"/>
      <c r="V14" s="37"/>
      <c r="W14" s="37"/>
      <c r="X14" s="37"/>
      <c r="Y14" s="37"/>
      <c r="Z14" s="37"/>
      <c r="AA14" s="37"/>
      <c r="AB14" s="37"/>
      <c r="AC14" s="37"/>
      <c r="AD14" s="37"/>
      <c r="AE14" s="37"/>
    </row>
    <row r="15" s="2" customFormat="1" ht="18" customHeight="1">
      <c r="A15" s="37"/>
      <c r="B15" s="43"/>
      <c r="C15" s="37"/>
      <c r="D15" s="37"/>
      <c r="E15" s="145" t="str">
        <f>IF('Rekapitulace stavby'!E11="","",'Rekapitulace stavby'!E11)</f>
        <v xml:space="preserve"> </v>
      </c>
      <c r="F15" s="37"/>
      <c r="G15" s="37"/>
      <c r="H15" s="37"/>
      <c r="I15" s="146" t="s">
        <v>26</v>
      </c>
      <c r="J15" s="145" t="str">
        <f>IF('Rekapitulace stavby'!AN11="","",'Rekapitulace stavby'!AN11)</f>
        <v/>
      </c>
      <c r="K15" s="37"/>
      <c r="L15" s="62"/>
      <c r="S15" s="37"/>
      <c r="T15" s="37"/>
      <c r="U15" s="37"/>
      <c r="V15" s="37"/>
      <c r="W15" s="37"/>
      <c r="X15" s="37"/>
      <c r="Y15" s="37"/>
      <c r="Z15" s="37"/>
      <c r="AA15" s="37"/>
      <c r="AB15" s="37"/>
      <c r="AC15" s="37"/>
      <c r="AD15" s="37"/>
      <c r="AE15" s="37"/>
    </row>
    <row r="16" s="2" customFormat="1" ht="6.96" customHeight="1">
      <c r="A16" s="37"/>
      <c r="B16" s="43"/>
      <c r="C16" s="37"/>
      <c r="D16" s="37"/>
      <c r="E16" s="37"/>
      <c r="F16" s="37"/>
      <c r="G16" s="37"/>
      <c r="H16" s="37"/>
      <c r="I16" s="143"/>
      <c r="J16" s="37"/>
      <c r="K16" s="37"/>
      <c r="L16" s="62"/>
      <c r="S16" s="37"/>
      <c r="T16" s="37"/>
      <c r="U16" s="37"/>
      <c r="V16" s="37"/>
      <c r="W16" s="37"/>
      <c r="X16" s="37"/>
      <c r="Y16" s="37"/>
      <c r="Z16" s="37"/>
      <c r="AA16" s="37"/>
      <c r="AB16" s="37"/>
      <c r="AC16" s="37"/>
      <c r="AD16" s="37"/>
      <c r="AE16" s="37"/>
    </row>
    <row r="17" s="2" customFormat="1" ht="12" customHeight="1">
      <c r="A17" s="37"/>
      <c r="B17" s="43"/>
      <c r="C17" s="37"/>
      <c r="D17" s="141" t="s">
        <v>27</v>
      </c>
      <c r="E17" s="37"/>
      <c r="F17" s="37"/>
      <c r="G17" s="37"/>
      <c r="H17" s="37"/>
      <c r="I17" s="146" t="s">
        <v>25</v>
      </c>
      <c r="J17" s="32" t="str">
        <f>'Rekapitulace stavby'!AN13</f>
        <v>Vyplň údaj</v>
      </c>
      <c r="K17" s="37"/>
      <c r="L17" s="62"/>
      <c r="S17" s="37"/>
      <c r="T17" s="37"/>
      <c r="U17" s="37"/>
      <c r="V17" s="37"/>
      <c r="W17" s="37"/>
      <c r="X17" s="37"/>
      <c r="Y17" s="37"/>
      <c r="Z17" s="37"/>
      <c r="AA17" s="37"/>
      <c r="AB17" s="37"/>
      <c r="AC17" s="37"/>
      <c r="AD17" s="37"/>
      <c r="AE17" s="37"/>
    </row>
    <row r="18" s="2" customFormat="1" ht="18" customHeight="1">
      <c r="A18" s="37"/>
      <c r="B18" s="43"/>
      <c r="C18" s="37"/>
      <c r="D18" s="37"/>
      <c r="E18" s="32" t="str">
        <f>'Rekapitulace stavby'!E14</f>
        <v>Vyplň údaj</v>
      </c>
      <c r="F18" s="145"/>
      <c r="G18" s="145"/>
      <c r="H18" s="145"/>
      <c r="I18" s="146" t="s">
        <v>26</v>
      </c>
      <c r="J18" s="32" t="str">
        <f>'Rekapitulace stavby'!AN14</f>
        <v>Vyplň údaj</v>
      </c>
      <c r="K18" s="37"/>
      <c r="L18" s="62"/>
      <c r="S18" s="37"/>
      <c r="T18" s="37"/>
      <c r="U18" s="37"/>
      <c r="V18" s="37"/>
      <c r="W18" s="37"/>
      <c r="X18" s="37"/>
      <c r="Y18" s="37"/>
      <c r="Z18" s="37"/>
      <c r="AA18" s="37"/>
      <c r="AB18" s="37"/>
      <c r="AC18" s="37"/>
      <c r="AD18" s="37"/>
      <c r="AE18" s="37"/>
    </row>
    <row r="19" s="2" customFormat="1" ht="6.96" customHeight="1">
      <c r="A19" s="37"/>
      <c r="B19" s="43"/>
      <c r="C19" s="37"/>
      <c r="D19" s="37"/>
      <c r="E19" s="37"/>
      <c r="F19" s="37"/>
      <c r="G19" s="37"/>
      <c r="H19" s="37"/>
      <c r="I19" s="143"/>
      <c r="J19" s="37"/>
      <c r="K19" s="37"/>
      <c r="L19" s="62"/>
      <c r="S19" s="37"/>
      <c r="T19" s="37"/>
      <c r="U19" s="37"/>
      <c r="V19" s="37"/>
      <c r="W19" s="37"/>
      <c r="X19" s="37"/>
      <c r="Y19" s="37"/>
      <c r="Z19" s="37"/>
      <c r="AA19" s="37"/>
      <c r="AB19" s="37"/>
      <c r="AC19" s="37"/>
      <c r="AD19" s="37"/>
      <c r="AE19" s="37"/>
    </row>
    <row r="20" s="2" customFormat="1" ht="12" customHeight="1">
      <c r="A20" s="37"/>
      <c r="B20" s="43"/>
      <c r="C20" s="37"/>
      <c r="D20" s="141" t="s">
        <v>29</v>
      </c>
      <c r="E20" s="37"/>
      <c r="F20" s="37"/>
      <c r="G20" s="37"/>
      <c r="H20" s="37"/>
      <c r="I20" s="146" t="s">
        <v>25</v>
      </c>
      <c r="J20" s="145" t="str">
        <f>IF('Rekapitulace stavby'!AN16="","",'Rekapitulace stavby'!AN16)</f>
        <v/>
      </c>
      <c r="K20" s="37"/>
      <c r="L20" s="62"/>
      <c r="S20" s="37"/>
      <c r="T20" s="37"/>
      <c r="U20" s="37"/>
      <c r="V20" s="37"/>
      <c r="W20" s="37"/>
      <c r="X20" s="37"/>
      <c r="Y20" s="37"/>
      <c r="Z20" s="37"/>
      <c r="AA20" s="37"/>
      <c r="AB20" s="37"/>
      <c r="AC20" s="37"/>
      <c r="AD20" s="37"/>
      <c r="AE20" s="37"/>
    </row>
    <row r="21" s="2" customFormat="1" ht="18" customHeight="1">
      <c r="A21" s="37"/>
      <c r="B21" s="43"/>
      <c r="C21" s="37"/>
      <c r="D21" s="37"/>
      <c r="E21" s="145" t="str">
        <f>IF('Rekapitulace stavby'!E17="","",'Rekapitulace stavby'!E17)</f>
        <v xml:space="preserve"> </v>
      </c>
      <c r="F21" s="37"/>
      <c r="G21" s="37"/>
      <c r="H21" s="37"/>
      <c r="I21" s="146" t="s">
        <v>26</v>
      </c>
      <c r="J21" s="145" t="str">
        <f>IF('Rekapitulace stavby'!AN17="","",'Rekapitulace stavby'!AN17)</f>
        <v/>
      </c>
      <c r="K21" s="37"/>
      <c r="L21" s="62"/>
      <c r="S21" s="37"/>
      <c r="T21" s="37"/>
      <c r="U21" s="37"/>
      <c r="V21" s="37"/>
      <c r="W21" s="37"/>
      <c r="X21" s="37"/>
      <c r="Y21" s="37"/>
      <c r="Z21" s="37"/>
      <c r="AA21" s="37"/>
      <c r="AB21" s="37"/>
      <c r="AC21" s="37"/>
      <c r="AD21" s="37"/>
      <c r="AE21" s="37"/>
    </row>
    <row r="22" s="2" customFormat="1" ht="6.96" customHeight="1">
      <c r="A22" s="37"/>
      <c r="B22" s="43"/>
      <c r="C22" s="37"/>
      <c r="D22" s="37"/>
      <c r="E22" s="37"/>
      <c r="F22" s="37"/>
      <c r="G22" s="37"/>
      <c r="H22" s="37"/>
      <c r="I22" s="143"/>
      <c r="J22" s="37"/>
      <c r="K22" s="37"/>
      <c r="L22" s="62"/>
      <c r="S22" s="37"/>
      <c r="T22" s="37"/>
      <c r="U22" s="37"/>
      <c r="V22" s="37"/>
      <c r="W22" s="37"/>
      <c r="X22" s="37"/>
      <c r="Y22" s="37"/>
      <c r="Z22" s="37"/>
      <c r="AA22" s="37"/>
      <c r="AB22" s="37"/>
      <c r="AC22" s="37"/>
      <c r="AD22" s="37"/>
      <c r="AE22" s="37"/>
    </row>
    <row r="23" s="2" customFormat="1" ht="12" customHeight="1">
      <c r="A23" s="37"/>
      <c r="B23" s="43"/>
      <c r="C23" s="37"/>
      <c r="D23" s="141" t="s">
        <v>31</v>
      </c>
      <c r="E23" s="37"/>
      <c r="F23" s="37"/>
      <c r="G23" s="37"/>
      <c r="H23" s="37"/>
      <c r="I23" s="146" t="s">
        <v>25</v>
      </c>
      <c r="J23" s="145" t="str">
        <f>IF('Rekapitulace stavby'!AN19="","",'Rekapitulace stavby'!AN19)</f>
        <v/>
      </c>
      <c r="K23" s="37"/>
      <c r="L23" s="62"/>
      <c r="S23" s="37"/>
      <c r="T23" s="37"/>
      <c r="U23" s="37"/>
      <c r="V23" s="37"/>
      <c r="W23" s="37"/>
      <c r="X23" s="37"/>
      <c r="Y23" s="37"/>
      <c r="Z23" s="37"/>
      <c r="AA23" s="37"/>
      <c r="AB23" s="37"/>
      <c r="AC23" s="37"/>
      <c r="AD23" s="37"/>
      <c r="AE23" s="37"/>
    </row>
    <row r="24" s="2" customFormat="1" ht="18" customHeight="1">
      <c r="A24" s="37"/>
      <c r="B24" s="43"/>
      <c r="C24" s="37"/>
      <c r="D24" s="37"/>
      <c r="E24" s="145" t="str">
        <f>IF('Rekapitulace stavby'!E20="","",'Rekapitulace stavby'!E20)</f>
        <v xml:space="preserve"> </v>
      </c>
      <c r="F24" s="37"/>
      <c r="G24" s="37"/>
      <c r="H24" s="37"/>
      <c r="I24" s="146" t="s">
        <v>26</v>
      </c>
      <c r="J24" s="145" t="str">
        <f>IF('Rekapitulace stavby'!AN20="","",'Rekapitulace stavby'!AN20)</f>
        <v/>
      </c>
      <c r="K24" s="37"/>
      <c r="L24" s="62"/>
      <c r="S24" s="37"/>
      <c r="T24" s="37"/>
      <c r="U24" s="37"/>
      <c r="V24" s="37"/>
      <c r="W24" s="37"/>
      <c r="X24" s="37"/>
      <c r="Y24" s="37"/>
      <c r="Z24" s="37"/>
      <c r="AA24" s="37"/>
      <c r="AB24" s="37"/>
      <c r="AC24" s="37"/>
      <c r="AD24" s="37"/>
      <c r="AE24" s="37"/>
    </row>
    <row r="25" s="2" customFormat="1" ht="6.96" customHeight="1">
      <c r="A25" s="37"/>
      <c r="B25" s="43"/>
      <c r="C25" s="37"/>
      <c r="D25" s="37"/>
      <c r="E25" s="37"/>
      <c r="F25" s="37"/>
      <c r="G25" s="37"/>
      <c r="H25" s="37"/>
      <c r="I25" s="143"/>
      <c r="J25" s="37"/>
      <c r="K25" s="37"/>
      <c r="L25" s="62"/>
      <c r="S25" s="37"/>
      <c r="T25" s="37"/>
      <c r="U25" s="37"/>
      <c r="V25" s="37"/>
      <c r="W25" s="37"/>
      <c r="X25" s="37"/>
      <c r="Y25" s="37"/>
      <c r="Z25" s="37"/>
      <c r="AA25" s="37"/>
      <c r="AB25" s="37"/>
      <c r="AC25" s="37"/>
      <c r="AD25" s="37"/>
      <c r="AE25" s="37"/>
    </row>
    <row r="26" s="2" customFormat="1" ht="12" customHeight="1">
      <c r="A26" s="37"/>
      <c r="B26" s="43"/>
      <c r="C26" s="37"/>
      <c r="D26" s="141" t="s">
        <v>32</v>
      </c>
      <c r="E26" s="37"/>
      <c r="F26" s="37"/>
      <c r="G26" s="37"/>
      <c r="H26" s="37"/>
      <c r="I26" s="143"/>
      <c r="J26" s="37"/>
      <c r="K26" s="37"/>
      <c r="L26" s="62"/>
      <c r="S26" s="37"/>
      <c r="T26" s="37"/>
      <c r="U26" s="37"/>
      <c r="V26" s="37"/>
      <c r="W26" s="37"/>
      <c r="X26" s="37"/>
      <c r="Y26" s="37"/>
      <c r="Z26" s="37"/>
      <c r="AA26" s="37"/>
      <c r="AB26" s="37"/>
      <c r="AC26" s="37"/>
      <c r="AD26" s="37"/>
      <c r="AE26" s="37"/>
    </row>
    <row r="27" s="8" customFormat="1" ht="16.5" customHeight="1">
      <c r="A27" s="148"/>
      <c r="B27" s="149"/>
      <c r="C27" s="148"/>
      <c r="D27" s="148"/>
      <c r="E27" s="150" t="s">
        <v>1</v>
      </c>
      <c r="F27" s="150"/>
      <c r="G27" s="150"/>
      <c r="H27" s="150"/>
      <c r="I27" s="151"/>
      <c r="J27" s="148"/>
      <c r="K27" s="148"/>
      <c r="L27" s="152"/>
      <c r="S27" s="148"/>
      <c r="T27" s="148"/>
      <c r="U27" s="148"/>
      <c r="V27" s="148"/>
      <c r="W27" s="148"/>
      <c r="X27" s="148"/>
      <c r="Y27" s="148"/>
      <c r="Z27" s="148"/>
      <c r="AA27" s="148"/>
      <c r="AB27" s="148"/>
      <c r="AC27" s="148"/>
      <c r="AD27" s="148"/>
      <c r="AE27" s="148"/>
    </row>
    <row r="28" s="2" customFormat="1" ht="6.96" customHeight="1">
      <c r="A28" s="37"/>
      <c r="B28" s="43"/>
      <c r="C28" s="37"/>
      <c r="D28" s="37"/>
      <c r="E28" s="37"/>
      <c r="F28" s="37"/>
      <c r="G28" s="37"/>
      <c r="H28" s="37"/>
      <c r="I28" s="143"/>
      <c r="J28" s="37"/>
      <c r="K28" s="37"/>
      <c r="L28" s="62"/>
      <c r="S28" s="37"/>
      <c r="T28" s="37"/>
      <c r="U28" s="37"/>
      <c r="V28" s="37"/>
      <c r="W28" s="37"/>
      <c r="X28" s="37"/>
      <c r="Y28" s="37"/>
      <c r="Z28" s="37"/>
      <c r="AA28" s="37"/>
      <c r="AB28" s="37"/>
      <c r="AC28" s="37"/>
      <c r="AD28" s="37"/>
      <c r="AE28" s="37"/>
    </row>
    <row r="29" s="2" customFormat="1" ht="6.96" customHeight="1">
      <c r="A29" s="37"/>
      <c r="B29" s="43"/>
      <c r="C29" s="37"/>
      <c r="D29" s="153"/>
      <c r="E29" s="153"/>
      <c r="F29" s="153"/>
      <c r="G29" s="153"/>
      <c r="H29" s="153"/>
      <c r="I29" s="154"/>
      <c r="J29" s="153"/>
      <c r="K29" s="153"/>
      <c r="L29" s="62"/>
      <c r="S29" s="37"/>
      <c r="T29" s="37"/>
      <c r="U29" s="37"/>
      <c r="V29" s="37"/>
      <c r="W29" s="37"/>
      <c r="X29" s="37"/>
      <c r="Y29" s="37"/>
      <c r="Z29" s="37"/>
      <c r="AA29" s="37"/>
      <c r="AB29" s="37"/>
      <c r="AC29" s="37"/>
      <c r="AD29" s="37"/>
      <c r="AE29" s="37"/>
    </row>
    <row r="30" s="2" customFormat="1" ht="25.44" customHeight="1">
      <c r="A30" s="37"/>
      <c r="B30" s="43"/>
      <c r="C30" s="37"/>
      <c r="D30" s="155" t="s">
        <v>33</v>
      </c>
      <c r="E30" s="37"/>
      <c r="F30" s="37"/>
      <c r="G30" s="37"/>
      <c r="H30" s="37"/>
      <c r="I30" s="143"/>
      <c r="J30" s="156">
        <f>ROUND(J120, 2)</f>
        <v>0</v>
      </c>
      <c r="K30" s="37"/>
      <c r="L30" s="62"/>
      <c r="S30" s="37"/>
      <c r="T30" s="37"/>
      <c r="U30" s="37"/>
      <c r="V30" s="37"/>
      <c r="W30" s="37"/>
      <c r="X30" s="37"/>
      <c r="Y30" s="37"/>
      <c r="Z30" s="37"/>
      <c r="AA30" s="37"/>
      <c r="AB30" s="37"/>
      <c r="AC30" s="37"/>
      <c r="AD30" s="37"/>
      <c r="AE30" s="37"/>
    </row>
    <row r="31" s="2" customFormat="1" ht="6.96" customHeight="1">
      <c r="A31" s="37"/>
      <c r="B31" s="43"/>
      <c r="C31" s="37"/>
      <c r="D31" s="153"/>
      <c r="E31" s="153"/>
      <c r="F31" s="153"/>
      <c r="G31" s="153"/>
      <c r="H31" s="153"/>
      <c r="I31" s="154"/>
      <c r="J31" s="153"/>
      <c r="K31" s="153"/>
      <c r="L31" s="62"/>
      <c r="S31" s="37"/>
      <c r="T31" s="37"/>
      <c r="U31" s="37"/>
      <c r="V31" s="37"/>
      <c r="W31" s="37"/>
      <c r="X31" s="37"/>
      <c r="Y31" s="37"/>
      <c r="Z31" s="37"/>
      <c r="AA31" s="37"/>
      <c r="AB31" s="37"/>
      <c r="AC31" s="37"/>
      <c r="AD31" s="37"/>
      <c r="AE31" s="37"/>
    </row>
    <row r="32" s="2" customFormat="1" ht="14.4" customHeight="1">
      <c r="A32" s="37"/>
      <c r="B32" s="43"/>
      <c r="C32" s="37"/>
      <c r="D32" s="37"/>
      <c r="E32" s="37"/>
      <c r="F32" s="157" t="s">
        <v>35</v>
      </c>
      <c r="G32" s="37"/>
      <c r="H32" s="37"/>
      <c r="I32" s="158" t="s">
        <v>34</v>
      </c>
      <c r="J32" s="157" t="s">
        <v>36</v>
      </c>
      <c r="K32" s="37"/>
      <c r="L32" s="62"/>
      <c r="S32" s="37"/>
      <c r="T32" s="37"/>
      <c r="U32" s="37"/>
      <c r="V32" s="37"/>
      <c r="W32" s="37"/>
      <c r="X32" s="37"/>
      <c r="Y32" s="37"/>
      <c r="Z32" s="37"/>
      <c r="AA32" s="37"/>
      <c r="AB32" s="37"/>
      <c r="AC32" s="37"/>
      <c r="AD32" s="37"/>
      <c r="AE32" s="37"/>
    </row>
    <row r="33" s="2" customFormat="1" ht="14.4" customHeight="1">
      <c r="A33" s="37"/>
      <c r="B33" s="43"/>
      <c r="C33" s="37"/>
      <c r="D33" s="159" t="s">
        <v>37</v>
      </c>
      <c r="E33" s="141" t="s">
        <v>38</v>
      </c>
      <c r="F33" s="160">
        <f>ROUND((SUM(BE120:BE142)),  2)</f>
        <v>0</v>
      </c>
      <c r="G33" s="37"/>
      <c r="H33" s="37"/>
      <c r="I33" s="161">
        <v>0.20999999999999999</v>
      </c>
      <c r="J33" s="160">
        <f>ROUND(((SUM(BE120:BE142))*I33),  2)</f>
        <v>0</v>
      </c>
      <c r="K33" s="37"/>
      <c r="L33" s="62"/>
      <c r="S33" s="37"/>
      <c r="T33" s="37"/>
      <c r="U33" s="37"/>
      <c r="V33" s="37"/>
      <c r="W33" s="37"/>
      <c r="X33" s="37"/>
      <c r="Y33" s="37"/>
      <c r="Z33" s="37"/>
      <c r="AA33" s="37"/>
      <c r="AB33" s="37"/>
      <c r="AC33" s="37"/>
      <c r="AD33" s="37"/>
      <c r="AE33" s="37"/>
    </row>
    <row r="34" s="2" customFormat="1" ht="14.4" customHeight="1">
      <c r="A34" s="37"/>
      <c r="B34" s="43"/>
      <c r="C34" s="37"/>
      <c r="D34" s="37"/>
      <c r="E34" s="141" t="s">
        <v>39</v>
      </c>
      <c r="F34" s="160">
        <f>ROUND((SUM(BF120:BF142)),  2)</f>
        <v>0</v>
      </c>
      <c r="G34" s="37"/>
      <c r="H34" s="37"/>
      <c r="I34" s="161">
        <v>0.14999999999999999</v>
      </c>
      <c r="J34" s="160">
        <f>ROUND(((SUM(BF120:BF142))*I34),  2)</f>
        <v>0</v>
      </c>
      <c r="K34" s="37"/>
      <c r="L34" s="62"/>
      <c r="S34" s="37"/>
      <c r="T34" s="37"/>
      <c r="U34" s="37"/>
      <c r="V34" s="37"/>
      <c r="W34" s="37"/>
      <c r="X34" s="37"/>
      <c r="Y34" s="37"/>
      <c r="Z34" s="37"/>
      <c r="AA34" s="37"/>
      <c r="AB34" s="37"/>
      <c r="AC34" s="37"/>
      <c r="AD34" s="37"/>
      <c r="AE34" s="37"/>
    </row>
    <row r="35" hidden="1" s="2" customFormat="1" ht="14.4" customHeight="1">
      <c r="A35" s="37"/>
      <c r="B35" s="43"/>
      <c r="C35" s="37"/>
      <c r="D35" s="37"/>
      <c r="E35" s="141" t="s">
        <v>40</v>
      </c>
      <c r="F35" s="160">
        <f>ROUND((SUM(BG120:BG142)),  2)</f>
        <v>0</v>
      </c>
      <c r="G35" s="37"/>
      <c r="H35" s="37"/>
      <c r="I35" s="161">
        <v>0.20999999999999999</v>
      </c>
      <c r="J35" s="160">
        <f>0</f>
        <v>0</v>
      </c>
      <c r="K35" s="37"/>
      <c r="L35" s="62"/>
      <c r="S35" s="37"/>
      <c r="T35" s="37"/>
      <c r="U35" s="37"/>
      <c r="V35" s="37"/>
      <c r="W35" s="37"/>
      <c r="X35" s="37"/>
      <c r="Y35" s="37"/>
      <c r="Z35" s="37"/>
      <c r="AA35" s="37"/>
      <c r="AB35" s="37"/>
      <c r="AC35" s="37"/>
      <c r="AD35" s="37"/>
      <c r="AE35" s="37"/>
    </row>
    <row r="36" hidden="1" s="2" customFormat="1" ht="14.4" customHeight="1">
      <c r="A36" s="37"/>
      <c r="B36" s="43"/>
      <c r="C36" s="37"/>
      <c r="D36" s="37"/>
      <c r="E36" s="141" t="s">
        <v>41</v>
      </c>
      <c r="F36" s="160">
        <f>ROUND((SUM(BH120:BH142)),  2)</f>
        <v>0</v>
      </c>
      <c r="G36" s="37"/>
      <c r="H36" s="37"/>
      <c r="I36" s="161">
        <v>0.14999999999999999</v>
      </c>
      <c r="J36" s="160">
        <f>0</f>
        <v>0</v>
      </c>
      <c r="K36" s="37"/>
      <c r="L36" s="62"/>
      <c r="S36" s="37"/>
      <c r="T36" s="37"/>
      <c r="U36" s="37"/>
      <c r="V36" s="37"/>
      <c r="W36" s="37"/>
      <c r="X36" s="37"/>
      <c r="Y36" s="37"/>
      <c r="Z36" s="37"/>
      <c r="AA36" s="37"/>
      <c r="AB36" s="37"/>
      <c r="AC36" s="37"/>
      <c r="AD36" s="37"/>
      <c r="AE36" s="37"/>
    </row>
    <row r="37" hidden="1" s="2" customFormat="1" ht="14.4" customHeight="1">
      <c r="A37" s="37"/>
      <c r="B37" s="43"/>
      <c r="C37" s="37"/>
      <c r="D37" s="37"/>
      <c r="E37" s="141" t="s">
        <v>42</v>
      </c>
      <c r="F37" s="160">
        <f>ROUND((SUM(BI120:BI142)),  2)</f>
        <v>0</v>
      </c>
      <c r="G37" s="37"/>
      <c r="H37" s="37"/>
      <c r="I37" s="161">
        <v>0</v>
      </c>
      <c r="J37" s="160">
        <f>0</f>
        <v>0</v>
      </c>
      <c r="K37" s="37"/>
      <c r="L37" s="62"/>
      <c r="S37" s="37"/>
      <c r="T37" s="37"/>
      <c r="U37" s="37"/>
      <c r="V37" s="37"/>
      <c r="W37" s="37"/>
      <c r="X37" s="37"/>
      <c r="Y37" s="37"/>
      <c r="Z37" s="37"/>
      <c r="AA37" s="37"/>
      <c r="AB37" s="37"/>
      <c r="AC37" s="37"/>
      <c r="AD37" s="37"/>
      <c r="AE37" s="37"/>
    </row>
    <row r="38" s="2" customFormat="1" ht="6.96" customHeight="1">
      <c r="A38" s="37"/>
      <c r="B38" s="43"/>
      <c r="C38" s="37"/>
      <c r="D38" s="37"/>
      <c r="E38" s="37"/>
      <c r="F38" s="37"/>
      <c r="G38" s="37"/>
      <c r="H38" s="37"/>
      <c r="I38" s="143"/>
      <c r="J38" s="37"/>
      <c r="K38" s="37"/>
      <c r="L38" s="62"/>
      <c r="S38" s="37"/>
      <c r="T38" s="37"/>
      <c r="U38" s="37"/>
      <c r="V38" s="37"/>
      <c r="W38" s="37"/>
      <c r="X38" s="37"/>
      <c r="Y38" s="37"/>
      <c r="Z38" s="37"/>
      <c r="AA38" s="37"/>
      <c r="AB38" s="37"/>
      <c r="AC38" s="37"/>
      <c r="AD38" s="37"/>
      <c r="AE38" s="37"/>
    </row>
    <row r="39" s="2" customFormat="1" ht="25.44" customHeight="1">
      <c r="A39" s="37"/>
      <c r="B39" s="43"/>
      <c r="C39" s="162"/>
      <c r="D39" s="163" t="s">
        <v>43</v>
      </c>
      <c r="E39" s="164"/>
      <c r="F39" s="164"/>
      <c r="G39" s="165" t="s">
        <v>44</v>
      </c>
      <c r="H39" s="166" t="s">
        <v>45</v>
      </c>
      <c r="I39" s="167"/>
      <c r="J39" s="168">
        <f>SUM(J30:J37)</f>
        <v>0</v>
      </c>
      <c r="K39" s="169"/>
      <c r="L39" s="62"/>
      <c r="S39" s="37"/>
      <c r="T39" s="37"/>
      <c r="U39" s="37"/>
      <c r="V39" s="37"/>
      <c r="W39" s="37"/>
      <c r="X39" s="37"/>
      <c r="Y39" s="37"/>
      <c r="Z39" s="37"/>
      <c r="AA39" s="37"/>
      <c r="AB39" s="37"/>
      <c r="AC39" s="37"/>
      <c r="AD39" s="37"/>
      <c r="AE39" s="37"/>
    </row>
    <row r="40" s="2" customFormat="1" ht="14.4" customHeight="1">
      <c r="A40" s="37"/>
      <c r="B40" s="43"/>
      <c r="C40" s="37"/>
      <c r="D40" s="37"/>
      <c r="E40" s="37"/>
      <c r="F40" s="37"/>
      <c r="G40" s="37"/>
      <c r="H40" s="37"/>
      <c r="I40" s="143"/>
      <c r="J40" s="37"/>
      <c r="K40" s="37"/>
      <c r="L40" s="62"/>
      <c r="S40" s="37"/>
      <c r="T40" s="37"/>
      <c r="U40" s="37"/>
      <c r="V40" s="37"/>
      <c r="W40" s="37"/>
      <c r="X40" s="37"/>
      <c r="Y40" s="37"/>
      <c r="Z40" s="37"/>
      <c r="AA40" s="37"/>
      <c r="AB40" s="37"/>
      <c r="AC40" s="37"/>
      <c r="AD40" s="37"/>
      <c r="AE40" s="37"/>
    </row>
    <row r="41" s="1" customFormat="1" ht="14.4" customHeight="1">
      <c r="B41" s="19"/>
      <c r="I41" s="135"/>
      <c r="L41" s="19"/>
    </row>
    <row r="42" s="1" customFormat="1" ht="14.4" customHeight="1">
      <c r="B42" s="19"/>
      <c r="I42" s="135"/>
      <c r="L42" s="19"/>
    </row>
    <row r="43" s="1" customFormat="1" ht="14.4" customHeight="1">
      <c r="B43" s="19"/>
      <c r="I43" s="135"/>
      <c r="L43" s="19"/>
    </row>
    <row r="44" s="1" customFormat="1" ht="14.4" customHeight="1">
      <c r="B44" s="19"/>
      <c r="I44" s="135"/>
      <c r="L44" s="19"/>
    </row>
    <row r="45" s="1" customFormat="1" ht="14.4" customHeight="1">
      <c r="B45" s="19"/>
      <c r="I45" s="135"/>
      <c r="L45" s="19"/>
    </row>
    <row r="46" s="1" customFormat="1" ht="14.4" customHeight="1">
      <c r="B46" s="19"/>
      <c r="I46" s="135"/>
      <c r="L46" s="19"/>
    </row>
    <row r="47" s="1" customFormat="1" ht="14.4" customHeight="1">
      <c r="B47" s="19"/>
      <c r="I47" s="135"/>
      <c r="L47" s="19"/>
    </row>
    <row r="48" s="1" customFormat="1" ht="14.4" customHeight="1">
      <c r="B48" s="19"/>
      <c r="I48" s="135"/>
      <c r="L48" s="19"/>
    </row>
    <row r="49" s="1" customFormat="1" ht="14.4" customHeight="1">
      <c r="B49" s="19"/>
      <c r="I49" s="135"/>
      <c r="L49" s="19"/>
    </row>
    <row r="50" s="2" customFormat="1" ht="14.4" customHeight="1">
      <c r="B50" s="62"/>
      <c r="D50" s="170" t="s">
        <v>46</v>
      </c>
      <c r="E50" s="171"/>
      <c r="F50" s="171"/>
      <c r="G50" s="170" t="s">
        <v>47</v>
      </c>
      <c r="H50" s="171"/>
      <c r="I50" s="172"/>
      <c r="J50" s="171"/>
      <c r="K50" s="171"/>
      <c r="L50" s="62"/>
    </row>
    <row r="51">
      <c r="B51" s="19"/>
      <c r="L51" s="19"/>
    </row>
    <row r="52">
      <c r="B52" s="19"/>
      <c r="L52" s="19"/>
    </row>
    <row r="53">
      <c r="B53" s="19"/>
      <c r="L53" s="19"/>
    </row>
    <row r="54">
      <c r="B54" s="19"/>
      <c r="L54" s="19"/>
    </row>
    <row r="55">
      <c r="B55" s="19"/>
      <c r="L55" s="19"/>
    </row>
    <row r="56">
      <c r="B56" s="19"/>
      <c r="L56" s="19"/>
    </row>
    <row r="57">
      <c r="B57" s="19"/>
      <c r="L57" s="19"/>
    </row>
    <row r="58">
      <c r="B58" s="19"/>
      <c r="L58" s="19"/>
    </row>
    <row r="59">
      <c r="B59" s="19"/>
      <c r="L59" s="19"/>
    </row>
    <row r="60">
      <c r="B60" s="19"/>
      <c r="L60" s="19"/>
    </row>
    <row r="61" s="2" customFormat="1">
      <c r="A61" s="37"/>
      <c r="B61" s="43"/>
      <c r="C61" s="37"/>
      <c r="D61" s="173" t="s">
        <v>48</v>
      </c>
      <c r="E61" s="174"/>
      <c r="F61" s="175" t="s">
        <v>49</v>
      </c>
      <c r="G61" s="173" t="s">
        <v>48</v>
      </c>
      <c r="H61" s="174"/>
      <c r="I61" s="176"/>
      <c r="J61" s="177" t="s">
        <v>49</v>
      </c>
      <c r="K61" s="174"/>
      <c r="L61" s="62"/>
      <c r="S61" s="37"/>
      <c r="T61" s="37"/>
      <c r="U61" s="37"/>
      <c r="V61" s="37"/>
      <c r="W61" s="37"/>
      <c r="X61" s="37"/>
      <c r="Y61" s="37"/>
      <c r="Z61" s="37"/>
      <c r="AA61" s="37"/>
      <c r="AB61" s="37"/>
      <c r="AC61" s="37"/>
      <c r="AD61" s="37"/>
      <c r="AE61" s="37"/>
    </row>
    <row r="62">
      <c r="B62" s="19"/>
      <c r="L62" s="19"/>
    </row>
    <row r="63">
      <c r="B63" s="19"/>
      <c r="L63" s="19"/>
    </row>
    <row r="64">
      <c r="B64" s="19"/>
      <c r="L64" s="19"/>
    </row>
    <row r="65" s="2" customFormat="1">
      <c r="A65" s="37"/>
      <c r="B65" s="43"/>
      <c r="C65" s="37"/>
      <c r="D65" s="170" t="s">
        <v>50</v>
      </c>
      <c r="E65" s="178"/>
      <c r="F65" s="178"/>
      <c r="G65" s="170" t="s">
        <v>51</v>
      </c>
      <c r="H65" s="178"/>
      <c r="I65" s="179"/>
      <c r="J65" s="178"/>
      <c r="K65" s="178"/>
      <c r="L65" s="62"/>
      <c r="S65" s="37"/>
      <c r="T65" s="37"/>
      <c r="U65" s="37"/>
      <c r="V65" s="37"/>
      <c r="W65" s="37"/>
      <c r="X65" s="37"/>
      <c r="Y65" s="37"/>
      <c r="Z65" s="37"/>
      <c r="AA65" s="37"/>
      <c r="AB65" s="37"/>
      <c r="AC65" s="37"/>
      <c r="AD65" s="37"/>
      <c r="AE65" s="37"/>
    </row>
    <row r="66">
      <c r="B66" s="19"/>
      <c r="L66" s="19"/>
    </row>
    <row r="67">
      <c r="B67" s="19"/>
      <c r="L67" s="19"/>
    </row>
    <row r="68">
      <c r="B68" s="19"/>
      <c r="L68" s="19"/>
    </row>
    <row r="69">
      <c r="B69" s="19"/>
      <c r="L69" s="19"/>
    </row>
    <row r="70">
      <c r="B70" s="19"/>
      <c r="L70" s="19"/>
    </row>
    <row r="71">
      <c r="B71" s="19"/>
      <c r="L71" s="19"/>
    </row>
    <row r="72">
      <c r="B72" s="19"/>
      <c r="L72" s="19"/>
    </row>
    <row r="73">
      <c r="B73" s="19"/>
      <c r="L73" s="19"/>
    </row>
    <row r="74">
      <c r="B74" s="19"/>
      <c r="L74" s="19"/>
    </row>
    <row r="75">
      <c r="B75" s="19"/>
      <c r="L75" s="19"/>
    </row>
    <row r="76" s="2" customFormat="1">
      <c r="A76" s="37"/>
      <c r="B76" s="43"/>
      <c r="C76" s="37"/>
      <c r="D76" s="173" t="s">
        <v>48</v>
      </c>
      <c r="E76" s="174"/>
      <c r="F76" s="175" t="s">
        <v>49</v>
      </c>
      <c r="G76" s="173" t="s">
        <v>48</v>
      </c>
      <c r="H76" s="174"/>
      <c r="I76" s="176"/>
      <c r="J76" s="177" t="s">
        <v>49</v>
      </c>
      <c r="K76" s="174"/>
      <c r="L76" s="62"/>
      <c r="S76" s="37"/>
      <c r="T76" s="37"/>
      <c r="U76" s="37"/>
      <c r="V76" s="37"/>
      <c r="W76" s="37"/>
      <c r="X76" s="37"/>
      <c r="Y76" s="37"/>
      <c r="Z76" s="37"/>
      <c r="AA76" s="37"/>
      <c r="AB76" s="37"/>
      <c r="AC76" s="37"/>
      <c r="AD76" s="37"/>
      <c r="AE76" s="37"/>
    </row>
    <row r="77" s="2" customFormat="1" ht="14.4" customHeight="1">
      <c r="A77" s="37"/>
      <c r="B77" s="180"/>
      <c r="C77" s="181"/>
      <c r="D77" s="181"/>
      <c r="E77" s="181"/>
      <c r="F77" s="181"/>
      <c r="G77" s="181"/>
      <c r="H77" s="181"/>
      <c r="I77" s="182"/>
      <c r="J77" s="181"/>
      <c r="K77" s="181"/>
      <c r="L77" s="62"/>
      <c r="S77" s="37"/>
      <c r="T77" s="37"/>
      <c r="U77" s="37"/>
      <c r="V77" s="37"/>
      <c r="W77" s="37"/>
      <c r="X77" s="37"/>
      <c r="Y77" s="37"/>
      <c r="Z77" s="37"/>
      <c r="AA77" s="37"/>
      <c r="AB77" s="37"/>
      <c r="AC77" s="37"/>
      <c r="AD77" s="37"/>
      <c r="AE77" s="37"/>
    </row>
    <row r="81" s="2" customFormat="1" ht="6.96" customHeight="1">
      <c r="A81" s="37"/>
      <c r="B81" s="183"/>
      <c r="C81" s="184"/>
      <c r="D81" s="184"/>
      <c r="E81" s="184"/>
      <c r="F81" s="184"/>
      <c r="G81" s="184"/>
      <c r="H81" s="184"/>
      <c r="I81" s="185"/>
      <c r="J81" s="184"/>
      <c r="K81" s="184"/>
      <c r="L81" s="62"/>
      <c r="S81" s="37"/>
      <c r="T81" s="37"/>
      <c r="U81" s="37"/>
      <c r="V81" s="37"/>
      <c r="W81" s="37"/>
      <c r="X81" s="37"/>
      <c r="Y81" s="37"/>
      <c r="Z81" s="37"/>
      <c r="AA81" s="37"/>
      <c r="AB81" s="37"/>
      <c r="AC81" s="37"/>
      <c r="AD81" s="37"/>
      <c r="AE81" s="37"/>
    </row>
    <row r="82" s="2" customFormat="1" ht="24.96" customHeight="1">
      <c r="A82" s="37"/>
      <c r="B82" s="38"/>
      <c r="C82" s="22" t="s">
        <v>93</v>
      </c>
      <c r="D82" s="39"/>
      <c r="E82" s="39"/>
      <c r="F82" s="39"/>
      <c r="G82" s="39"/>
      <c r="H82" s="39"/>
      <c r="I82" s="143"/>
      <c r="J82" s="39"/>
      <c r="K82" s="39"/>
      <c r="L82" s="62"/>
      <c r="S82" s="37"/>
      <c r="T82" s="37"/>
      <c r="U82" s="37"/>
      <c r="V82" s="37"/>
      <c r="W82" s="37"/>
      <c r="X82" s="37"/>
      <c r="Y82" s="37"/>
      <c r="Z82" s="37"/>
      <c r="AA82" s="37"/>
      <c r="AB82" s="37"/>
      <c r="AC82" s="37"/>
      <c r="AD82" s="37"/>
      <c r="AE82" s="37"/>
    </row>
    <row r="83" s="2" customFormat="1" ht="6.96" customHeight="1">
      <c r="A83" s="37"/>
      <c r="B83" s="38"/>
      <c r="C83" s="39"/>
      <c r="D83" s="39"/>
      <c r="E83" s="39"/>
      <c r="F83" s="39"/>
      <c r="G83" s="39"/>
      <c r="H83" s="39"/>
      <c r="I83" s="143"/>
      <c r="J83" s="39"/>
      <c r="K83" s="39"/>
      <c r="L83" s="62"/>
      <c r="S83" s="37"/>
      <c r="T83" s="37"/>
      <c r="U83" s="37"/>
      <c r="V83" s="37"/>
      <c r="W83" s="37"/>
      <c r="X83" s="37"/>
      <c r="Y83" s="37"/>
      <c r="Z83" s="37"/>
      <c r="AA83" s="37"/>
      <c r="AB83" s="37"/>
      <c r="AC83" s="37"/>
      <c r="AD83" s="37"/>
      <c r="AE83" s="37"/>
    </row>
    <row r="84" s="2" customFormat="1" ht="12" customHeight="1">
      <c r="A84" s="37"/>
      <c r="B84" s="38"/>
      <c r="C84" s="31" t="s">
        <v>16</v>
      </c>
      <c r="D84" s="39"/>
      <c r="E84" s="39"/>
      <c r="F84" s="39"/>
      <c r="G84" s="39"/>
      <c r="H84" s="39"/>
      <c r="I84" s="143"/>
      <c r="J84" s="39"/>
      <c r="K84" s="39"/>
      <c r="L84" s="62"/>
      <c r="S84" s="37"/>
      <c r="T84" s="37"/>
      <c r="U84" s="37"/>
      <c r="V84" s="37"/>
      <c r="W84" s="37"/>
      <c r="X84" s="37"/>
      <c r="Y84" s="37"/>
      <c r="Z84" s="37"/>
      <c r="AA84" s="37"/>
      <c r="AB84" s="37"/>
      <c r="AC84" s="37"/>
      <c r="AD84" s="37"/>
      <c r="AE84" s="37"/>
    </row>
    <row r="85" s="2" customFormat="1" ht="16.5" customHeight="1">
      <c r="A85" s="37"/>
      <c r="B85" s="38"/>
      <c r="C85" s="39"/>
      <c r="D85" s="39"/>
      <c r="E85" s="186" t="str">
        <f>E7</f>
        <v>CHODNÍK PRO PĚŠÍ BROD U STŘÍBRA</v>
      </c>
      <c r="F85" s="31"/>
      <c r="G85" s="31"/>
      <c r="H85" s="31"/>
      <c r="I85" s="143"/>
      <c r="J85" s="39"/>
      <c r="K85" s="39"/>
      <c r="L85" s="62"/>
      <c r="S85" s="37"/>
      <c r="T85" s="37"/>
      <c r="U85" s="37"/>
      <c r="V85" s="37"/>
      <c r="W85" s="37"/>
      <c r="X85" s="37"/>
      <c r="Y85" s="37"/>
      <c r="Z85" s="37"/>
      <c r="AA85" s="37"/>
      <c r="AB85" s="37"/>
      <c r="AC85" s="37"/>
      <c r="AD85" s="37"/>
      <c r="AE85" s="37"/>
    </row>
    <row r="86" s="2" customFormat="1" ht="12" customHeight="1">
      <c r="A86" s="37"/>
      <c r="B86" s="38"/>
      <c r="C86" s="31" t="s">
        <v>91</v>
      </c>
      <c r="D86" s="39"/>
      <c r="E86" s="39"/>
      <c r="F86" s="39"/>
      <c r="G86" s="39"/>
      <c r="H86" s="39"/>
      <c r="I86" s="143"/>
      <c r="J86" s="39"/>
      <c r="K86" s="39"/>
      <c r="L86" s="62"/>
      <c r="S86" s="37"/>
      <c r="T86" s="37"/>
      <c r="U86" s="37"/>
      <c r="V86" s="37"/>
      <c r="W86" s="37"/>
      <c r="X86" s="37"/>
      <c r="Y86" s="37"/>
      <c r="Z86" s="37"/>
      <c r="AA86" s="37"/>
      <c r="AB86" s="37"/>
      <c r="AC86" s="37"/>
      <c r="AD86" s="37"/>
      <c r="AE86" s="37"/>
    </row>
    <row r="87" s="2" customFormat="1" ht="16.5" customHeight="1">
      <c r="A87" s="37"/>
      <c r="B87" s="38"/>
      <c r="C87" s="39"/>
      <c r="D87" s="39"/>
      <c r="E87" s="75" t="str">
        <f>E9</f>
        <v xml:space="preserve">VRN - Vedlejší rozpočtové náklady </v>
      </c>
      <c r="F87" s="39"/>
      <c r="G87" s="39"/>
      <c r="H87" s="39"/>
      <c r="I87" s="143"/>
      <c r="J87" s="39"/>
      <c r="K87" s="39"/>
      <c r="L87" s="62"/>
      <c r="S87" s="37"/>
      <c r="T87" s="37"/>
      <c r="U87" s="37"/>
      <c r="V87" s="37"/>
      <c r="W87" s="37"/>
      <c r="X87" s="37"/>
      <c r="Y87" s="37"/>
      <c r="Z87" s="37"/>
      <c r="AA87" s="37"/>
      <c r="AB87" s="37"/>
      <c r="AC87" s="37"/>
      <c r="AD87" s="37"/>
      <c r="AE87" s="37"/>
    </row>
    <row r="88" s="2" customFormat="1" ht="6.96" customHeight="1">
      <c r="A88" s="37"/>
      <c r="B88" s="38"/>
      <c r="C88" s="39"/>
      <c r="D88" s="39"/>
      <c r="E88" s="39"/>
      <c r="F88" s="39"/>
      <c r="G88" s="39"/>
      <c r="H88" s="39"/>
      <c r="I88" s="143"/>
      <c r="J88" s="39"/>
      <c r="K88" s="39"/>
      <c r="L88" s="62"/>
      <c r="S88" s="37"/>
      <c r="T88" s="37"/>
      <c r="U88" s="37"/>
      <c r="V88" s="37"/>
      <c r="W88" s="37"/>
      <c r="X88" s="37"/>
      <c r="Y88" s="37"/>
      <c r="Z88" s="37"/>
      <c r="AA88" s="37"/>
      <c r="AB88" s="37"/>
      <c r="AC88" s="37"/>
      <c r="AD88" s="37"/>
      <c r="AE88" s="37"/>
    </row>
    <row r="89" s="2" customFormat="1" ht="12" customHeight="1">
      <c r="A89" s="37"/>
      <c r="B89" s="38"/>
      <c r="C89" s="31" t="s">
        <v>20</v>
      </c>
      <c r="D89" s="39"/>
      <c r="E89" s="39"/>
      <c r="F89" s="26" t="str">
        <f>F12</f>
        <v xml:space="preserve"> </v>
      </c>
      <c r="G89" s="39"/>
      <c r="H89" s="39"/>
      <c r="I89" s="146" t="s">
        <v>22</v>
      </c>
      <c r="J89" s="78" t="str">
        <f>IF(J12="","",J12)</f>
        <v>25. 11. 2020</v>
      </c>
      <c r="K89" s="39"/>
      <c r="L89" s="62"/>
      <c r="S89" s="37"/>
      <c r="T89" s="37"/>
      <c r="U89" s="37"/>
      <c r="V89" s="37"/>
      <c r="W89" s="37"/>
      <c r="X89" s="37"/>
      <c r="Y89" s="37"/>
      <c r="Z89" s="37"/>
      <c r="AA89" s="37"/>
      <c r="AB89" s="37"/>
      <c r="AC89" s="37"/>
      <c r="AD89" s="37"/>
      <c r="AE89" s="37"/>
    </row>
    <row r="90" s="2" customFormat="1" ht="6.96" customHeight="1">
      <c r="A90" s="37"/>
      <c r="B90" s="38"/>
      <c r="C90" s="39"/>
      <c r="D90" s="39"/>
      <c r="E90" s="39"/>
      <c r="F90" s="39"/>
      <c r="G90" s="39"/>
      <c r="H90" s="39"/>
      <c r="I90" s="143"/>
      <c r="J90" s="39"/>
      <c r="K90" s="39"/>
      <c r="L90" s="62"/>
      <c r="S90" s="37"/>
      <c r="T90" s="37"/>
      <c r="U90" s="37"/>
      <c r="V90" s="37"/>
      <c r="W90" s="37"/>
      <c r="X90" s="37"/>
      <c r="Y90" s="37"/>
      <c r="Z90" s="37"/>
      <c r="AA90" s="37"/>
      <c r="AB90" s="37"/>
      <c r="AC90" s="37"/>
      <c r="AD90" s="37"/>
      <c r="AE90" s="37"/>
    </row>
    <row r="91" s="2" customFormat="1" ht="15.15" customHeight="1">
      <c r="A91" s="37"/>
      <c r="B91" s="38"/>
      <c r="C91" s="31" t="s">
        <v>24</v>
      </c>
      <c r="D91" s="39"/>
      <c r="E91" s="39"/>
      <c r="F91" s="26" t="str">
        <f>E15</f>
        <v xml:space="preserve"> </v>
      </c>
      <c r="G91" s="39"/>
      <c r="H91" s="39"/>
      <c r="I91" s="146" t="s">
        <v>29</v>
      </c>
      <c r="J91" s="35" t="str">
        <f>E21</f>
        <v xml:space="preserve"> </v>
      </c>
      <c r="K91" s="39"/>
      <c r="L91" s="62"/>
      <c r="S91" s="37"/>
      <c r="T91" s="37"/>
      <c r="U91" s="37"/>
      <c r="V91" s="37"/>
      <c r="W91" s="37"/>
      <c r="X91" s="37"/>
      <c r="Y91" s="37"/>
      <c r="Z91" s="37"/>
      <c r="AA91" s="37"/>
      <c r="AB91" s="37"/>
      <c r="AC91" s="37"/>
      <c r="AD91" s="37"/>
      <c r="AE91" s="37"/>
    </row>
    <row r="92" s="2" customFormat="1" ht="15.15" customHeight="1">
      <c r="A92" s="37"/>
      <c r="B92" s="38"/>
      <c r="C92" s="31" t="s">
        <v>27</v>
      </c>
      <c r="D92" s="39"/>
      <c r="E92" s="39"/>
      <c r="F92" s="26" t="str">
        <f>IF(E18="","",E18)</f>
        <v>Vyplň údaj</v>
      </c>
      <c r="G92" s="39"/>
      <c r="H92" s="39"/>
      <c r="I92" s="146" t="s">
        <v>31</v>
      </c>
      <c r="J92" s="35" t="str">
        <f>E24</f>
        <v xml:space="preserve"> </v>
      </c>
      <c r="K92" s="39"/>
      <c r="L92" s="62"/>
      <c r="S92" s="37"/>
      <c r="T92" s="37"/>
      <c r="U92" s="37"/>
      <c r="V92" s="37"/>
      <c r="W92" s="37"/>
      <c r="X92" s="37"/>
      <c r="Y92" s="37"/>
      <c r="Z92" s="37"/>
      <c r="AA92" s="37"/>
      <c r="AB92" s="37"/>
      <c r="AC92" s="37"/>
      <c r="AD92" s="37"/>
      <c r="AE92" s="37"/>
    </row>
    <row r="93" s="2" customFormat="1" ht="10.32" customHeight="1">
      <c r="A93" s="37"/>
      <c r="B93" s="38"/>
      <c r="C93" s="39"/>
      <c r="D93" s="39"/>
      <c r="E93" s="39"/>
      <c r="F93" s="39"/>
      <c r="G93" s="39"/>
      <c r="H93" s="39"/>
      <c r="I93" s="143"/>
      <c r="J93" s="39"/>
      <c r="K93" s="39"/>
      <c r="L93" s="62"/>
      <c r="S93" s="37"/>
      <c r="T93" s="37"/>
      <c r="U93" s="37"/>
      <c r="V93" s="37"/>
      <c r="W93" s="37"/>
      <c r="X93" s="37"/>
      <c r="Y93" s="37"/>
      <c r="Z93" s="37"/>
      <c r="AA93" s="37"/>
      <c r="AB93" s="37"/>
      <c r="AC93" s="37"/>
      <c r="AD93" s="37"/>
      <c r="AE93" s="37"/>
    </row>
    <row r="94" s="2" customFormat="1" ht="29.28" customHeight="1">
      <c r="A94" s="37"/>
      <c r="B94" s="38"/>
      <c r="C94" s="187" t="s">
        <v>94</v>
      </c>
      <c r="D94" s="188"/>
      <c r="E94" s="188"/>
      <c r="F94" s="188"/>
      <c r="G94" s="188"/>
      <c r="H94" s="188"/>
      <c r="I94" s="189"/>
      <c r="J94" s="190" t="s">
        <v>95</v>
      </c>
      <c r="K94" s="188"/>
      <c r="L94" s="62"/>
      <c r="S94" s="37"/>
      <c r="T94" s="37"/>
      <c r="U94" s="37"/>
      <c r="V94" s="37"/>
      <c r="W94" s="37"/>
      <c r="X94" s="37"/>
      <c r="Y94" s="37"/>
      <c r="Z94" s="37"/>
      <c r="AA94" s="37"/>
      <c r="AB94" s="37"/>
      <c r="AC94" s="37"/>
      <c r="AD94" s="37"/>
      <c r="AE94" s="37"/>
    </row>
    <row r="95" s="2" customFormat="1" ht="10.32" customHeight="1">
      <c r="A95" s="37"/>
      <c r="B95" s="38"/>
      <c r="C95" s="39"/>
      <c r="D95" s="39"/>
      <c r="E95" s="39"/>
      <c r="F95" s="39"/>
      <c r="G95" s="39"/>
      <c r="H95" s="39"/>
      <c r="I95" s="143"/>
      <c r="J95" s="39"/>
      <c r="K95" s="39"/>
      <c r="L95" s="62"/>
      <c r="S95" s="37"/>
      <c r="T95" s="37"/>
      <c r="U95" s="37"/>
      <c r="V95" s="37"/>
      <c r="W95" s="37"/>
      <c r="X95" s="37"/>
      <c r="Y95" s="37"/>
      <c r="Z95" s="37"/>
      <c r="AA95" s="37"/>
      <c r="AB95" s="37"/>
      <c r="AC95" s="37"/>
      <c r="AD95" s="37"/>
      <c r="AE95" s="37"/>
    </row>
    <row r="96" s="2" customFormat="1" ht="22.8" customHeight="1">
      <c r="A96" s="37"/>
      <c r="B96" s="38"/>
      <c r="C96" s="191" t="s">
        <v>96</v>
      </c>
      <c r="D96" s="39"/>
      <c r="E96" s="39"/>
      <c r="F96" s="39"/>
      <c r="G96" s="39"/>
      <c r="H96" s="39"/>
      <c r="I96" s="143"/>
      <c r="J96" s="109">
        <f>J120</f>
        <v>0</v>
      </c>
      <c r="K96" s="39"/>
      <c r="L96" s="62"/>
      <c r="S96" s="37"/>
      <c r="T96" s="37"/>
      <c r="U96" s="37"/>
      <c r="V96" s="37"/>
      <c r="W96" s="37"/>
      <c r="X96" s="37"/>
      <c r="Y96" s="37"/>
      <c r="Z96" s="37"/>
      <c r="AA96" s="37"/>
      <c r="AB96" s="37"/>
      <c r="AC96" s="37"/>
      <c r="AD96" s="37"/>
      <c r="AE96" s="37"/>
      <c r="AU96" s="16" t="s">
        <v>97</v>
      </c>
    </row>
    <row r="97" s="9" customFormat="1" ht="24.96" customHeight="1">
      <c r="A97" s="9"/>
      <c r="B97" s="192"/>
      <c r="C97" s="193"/>
      <c r="D97" s="194" t="s">
        <v>487</v>
      </c>
      <c r="E97" s="195"/>
      <c r="F97" s="195"/>
      <c r="G97" s="195"/>
      <c r="H97" s="195"/>
      <c r="I97" s="196"/>
      <c r="J97" s="197">
        <f>J121</f>
        <v>0</v>
      </c>
      <c r="K97" s="193"/>
      <c r="L97" s="198"/>
      <c r="S97" s="9"/>
      <c r="T97" s="9"/>
      <c r="U97" s="9"/>
      <c r="V97" s="9"/>
      <c r="W97" s="9"/>
      <c r="X97" s="9"/>
      <c r="Y97" s="9"/>
      <c r="Z97" s="9"/>
      <c r="AA97" s="9"/>
      <c r="AB97" s="9"/>
      <c r="AC97" s="9"/>
      <c r="AD97" s="9"/>
      <c r="AE97" s="9"/>
    </row>
    <row r="98" s="10" customFormat="1" ht="19.92" customHeight="1">
      <c r="A98" s="10"/>
      <c r="B98" s="199"/>
      <c r="C98" s="200"/>
      <c r="D98" s="201" t="s">
        <v>488</v>
      </c>
      <c r="E98" s="202"/>
      <c r="F98" s="202"/>
      <c r="G98" s="202"/>
      <c r="H98" s="202"/>
      <c r="I98" s="203"/>
      <c r="J98" s="204">
        <f>J122</f>
        <v>0</v>
      </c>
      <c r="K98" s="200"/>
      <c r="L98" s="205"/>
      <c r="S98" s="10"/>
      <c r="T98" s="10"/>
      <c r="U98" s="10"/>
      <c r="V98" s="10"/>
      <c r="W98" s="10"/>
      <c r="X98" s="10"/>
      <c r="Y98" s="10"/>
      <c r="Z98" s="10"/>
      <c r="AA98" s="10"/>
      <c r="AB98" s="10"/>
      <c r="AC98" s="10"/>
      <c r="AD98" s="10"/>
      <c r="AE98" s="10"/>
    </row>
    <row r="99" s="10" customFormat="1" ht="19.92" customHeight="1">
      <c r="A99" s="10"/>
      <c r="B99" s="199"/>
      <c r="C99" s="200"/>
      <c r="D99" s="201" t="s">
        <v>489</v>
      </c>
      <c r="E99" s="202"/>
      <c r="F99" s="202"/>
      <c r="G99" s="202"/>
      <c r="H99" s="202"/>
      <c r="I99" s="203"/>
      <c r="J99" s="204">
        <f>J129</f>
        <v>0</v>
      </c>
      <c r="K99" s="200"/>
      <c r="L99" s="205"/>
      <c r="S99" s="10"/>
      <c r="T99" s="10"/>
      <c r="U99" s="10"/>
      <c r="V99" s="10"/>
      <c r="W99" s="10"/>
      <c r="X99" s="10"/>
      <c r="Y99" s="10"/>
      <c r="Z99" s="10"/>
      <c r="AA99" s="10"/>
      <c r="AB99" s="10"/>
      <c r="AC99" s="10"/>
      <c r="AD99" s="10"/>
      <c r="AE99" s="10"/>
    </row>
    <row r="100" s="10" customFormat="1" ht="19.92" customHeight="1">
      <c r="A100" s="10"/>
      <c r="B100" s="199"/>
      <c r="C100" s="200"/>
      <c r="D100" s="201" t="s">
        <v>490</v>
      </c>
      <c r="E100" s="202"/>
      <c r="F100" s="202"/>
      <c r="G100" s="202"/>
      <c r="H100" s="202"/>
      <c r="I100" s="203"/>
      <c r="J100" s="204">
        <f>J139</f>
        <v>0</v>
      </c>
      <c r="K100" s="200"/>
      <c r="L100" s="205"/>
      <c r="S100" s="10"/>
      <c r="T100" s="10"/>
      <c r="U100" s="10"/>
      <c r="V100" s="10"/>
      <c r="W100" s="10"/>
      <c r="X100" s="10"/>
      <c r="Y100" s="10"/>
      <c r="Z100" s="10"/>
      <c r="AA100" s="10"/>
      <c r="AB100" s="10"/>
      <c r="AC100" s="10"/>
      <c r="AD100" s="10"/>
      <c r="AE100" s="10"/>
    </row>
    <row r="101" s="2" customFormat="1" ht="21.84" customHeight="1">
      <c r="A101" s="37"/>
      <c r="B101" s="38"/>
      <c r="C101" s="39"/>
      <c r="D101" s="39"/>
      <c r="E101" s="39"/>
      <c r="F101" s="39"/>
      <c r="G101" s="39"/>
      <c r="H101" s="39"/>
      <c r="I101" s="143"/>
      <c r="J101" s="39"/>
      <c r="K101" s="39"/>
      <c r="L101" s="62"/>
      <c r="S101" s="37"/>
      <c r="T101" s="37"/>
      <c r="U101" s="37"/>
      <c r="V101" s="37"/>
      <c r="W101" s="37"/>
      <c r="X101" s="37"/>
      <c r="Y101" s="37"/>
      <c r="Z101" s="37"/>
      <c r="AA101" s="37"/>
      <c r="AB101" s="37"/>
      <c r="AC101" s="37"/>
      <c r="AD101" s="37"/>
      <c r="AE101" s="37"/>
    </row>
    <row r="102" s="2" customFormat="1" ht="6.96" customHeight="1">
      <c r="A102" s="37"/>
      <c r="B102" s="65"/>
      <c r="C102" s="66"/>
      <c r="D102" s="66"/>
      <c r="E102" s="66"/>
      <c r="F102" s="66"/>
      <c r="G102" s="66"/>
      <c r="H102" s="66"/>
      <c r="I102" s="182"/>
      <c r="J102" s="66"/>
      <c r="K102" s="66"/>
      <c r="L102" s="62"/>
      <c r="S102" s="37"/>
      <c r="T102" s="37"/>
      <c r="U102" s="37"/>
      <c r="V102" s="37"/>
      <c r="W102" s="37"/>
      <c r="X102" s="37"/>
      <c r="Y102" s="37"/>
      <c r="Z102" s="37"/>
      <c r="AA102" s="37"/>
      <c r="AB102" s="37"/>
      <c r="AC102" s="37"/>
      <c r="AD102" s="37"/>
      <c r="AE102" s="37"/>
    </row>
    <row r="106" s="2" customFormat="1" ht="6.96" customHeight="1">
      <c r="A106" s="37"/>
      <c r="B106" s="67"/>
      <c r="C106" s="68"/>
      <c r="D106" s="68"/>
      <c r="E106" s="68"/>
      <c r="F106" s="68"/>
      <c r="G106" s="68"/>
      <c r="H106" s="68"/>
      <c r="I106" s="185"/>
      <c r="J106" s="68"/>
      <c r="K106" s="68"/>
      <c r="L106" s="62"/>
      <c r="S106" s="37"/>
      <c r="T106" s="37"/>
      <c r="U106" s="37"/>
      <c r="V106" s="37"/>
      <c r="W106" s="37"/>
      <c r="X106" s="37"/>
      <c r="Y106" s="37"/>
      <c r="Z106" s="37"/>
      <c r="AA106" s="37"/>
      <c r="AB106" s="37"/>
      <c r="AC106" s="37"/>
      <c r="AD106" s="37"/>
      <c r="AE106" s="37"/>
    </row>
    <row r="107" s="2" customFormat="1" ht="24.96" customHeight="1">
      <c r="A107" s="37"/>
      <c r="B107" s="38"/>
      <c r="C107" s="22" t="s">
        <v>106</v>
      </c>
      <c r="D107" s="39"/>
      <c r="E107" s="39"/>
      <c r="F107" s="39"/>
      <c r="G107" s="39"/>
      <c r="H107" s="39"/>
      <c r="I107" s="143"/>
      <c r="J107" s="39"/>
      <c r="K107" s="39"/>
      <c r="L107" s="62"/>
      <c r="S107" s="37"/>
      <c r="T107" s="37"/>
      <c r="U107" s="37"/>
      <c r="V107" s="37"/>
      <c r="W107" s="37"/>
      <c r="X107" s="37"/>
      <c r="Y107" s="37"/>
      <c r="Z107" s="37"/>
      <c r="AA107" s="37"/>
      <c r="AB107" s="37"/>
      <c r="AC107" s="37"/>
      <c r="AD107" s="37"/>
      <c r="AE107" s="37"/>
    </row>
    <row r="108" s="2" customFormat="1" ht="6.96" customHeight="1">
      <c r="A108" s="37"/>
      <c r="B108" s="38"/>
      <c r="C108" s="39"/>
      <c r="D108" s="39"/>
      <c r="E108" s="39"/>
      <c r="F108" s="39"/>
      <c r="G108" s="39"/>
      <c r="H108" s="39"/>
      <c r="I108" s="143"/>
      <c r="J108" s="39"/>
      <c r="K108" s="39"/>
      <c r="L108" s="62"/>
      <c r="S108" s="37"/>
      <c r="T108" s="37"/>
      <c r="U108" s="37"/>
      <c r="V108" s="37"/>
      <c r="W108" s="37"/>
      <c r="X108" s="37"/>
      <c r="Y108" s="37"/>
      <c r="Z108" s="37"/>
      <c r="AA108" s="37"/>
      <c r="AB108" s="37"/>
      <c r="AC108" s="37"/>
      <c r="AD108" s="37"/>
      <c r="AE108" s="37"/>
    </row>
    <row r="109" s="2" customFormat="1" ht="12" customHeight="1">
      <c r="A109" s="37"/>
      <c r="B109" s="38"/>
      <c r="C109" s="31" t="s">
        <v>16</v>
      </c>
      <c r="D109" s="39"/>
      <c r="E109" s="39"/>
      <c r="F109" s="39"/>
      <c r="G109" s="39"/>
      <c r="H109" s="39"/>
      <c r="I109" s="143"/>
      <c r="J109" s="39"/>
      <c r="K109" s="39"/>
      <c r="L109" s="62"/>
      <c r="S109" s="37"/>
      <c r="T109" s="37"/>
      <c r="U109" s="37"/>
      <c r="V109" s="37"/>
      <c r="W109" s="37"/>
      <c r="X109" s="37"/>
      <c r="Y109" s="37"/>
      <c r="Z109" s="37"/>
      <c r="AA109" s="37"/>
      <c r="AB109" s="37"/>
      <c r="AC109" s="37"/>
      <c r="AD109" s="37"/>
      <c r="AE109" s="37"/>
    </row>
    <row r="110" s="2" customFormat="1" ht="16.5" customHeight="1">
      <c r="A110" s="37"/>
      <c r="B110" s="38"/>
      <c r="C110" s="39"/>
      <c r="D110" s="39"/>
      <c r="E110" s="186" t="str">
        <f>E7</f>
        <v>CHODNÍK PRO PĚŠÍ BROD U STŘÍBRA</v>
      </c>
      <c r="F110" s="31"/>
      <c r="G110" s="31"/>
      <c r="H110" s="31"/>
      <c r="I110" s="143"/>
      <c r="J110" s="39"/>
      <c r="K110" s="39"/>
      <c r="L110" s="62"/>
      <c r="S110" s="37"/>
      <c r="T110" s="37"/>
      <c r="U110" s="37"/>
      <c r="V110" s="37"/>
      <c r="W110" s="37"/>
      <c r="X110" s="37"/>
      <c r="Y110" s="37"/>
      <c r="Z110" s="37"/>
      <c r="AA110" s="37"/>
      <c r="AB110" s="37"/>
      <c r="AC110" s="37"/>
      <c r="AD110" s="37"/>
      <c r="AE110" s="37"/>
    </row>
    <row r="111" s="2" customFormat="1" ht="12" customHeight="1">
      <c r="A111" s="37"/>
      <c r="B111" s="38"/>
      <c r="C111" s="31" t="s">
        <v>91</v>
      </c>
      <c r="D111" s="39"/>
      <c r="E111" s="39"/>
      <c r="F111" s="39"/>
      <c r="G111" s="39"/>
      <c r="H111" s="39"/>
      <c r="I111" s="143"/>
      <c r="J111" s="39"/>
      <c r="K111" s="39"/>
      <c r="L111" s="62"/>
      <c r="S111" s="37"/>
      <c r="T111" s="37"/>
      <c r="U111" s="37"/>
      <c r="V111" s="37"/>
      <c r="W111" s="37"/>
      <c r="X111" s="37"/>
      <c r="Y111" s="37"/>
      <c r="Z111" s="37"/>
      <c r="AA111" s="37"/>
      <c r="AB111" s="37"/>
      <c r="AC111" s="37"/>
      <c r="AD111" s="37"/>
      <c r="AE111" s="37"/>
    </row>
    <row r="112" s="2" customFormat="1" ht="16.5" customHeight="1">
      <c r="A112" s="37"/>
      <c r="B112" s="38"/>
      <c r="C112" s="39"/>
      <c r="D112" s="39"/>
      <c r="E112" s="75" t="str">
        <f>E9</f>
        <v xml:space="preserve">VRN - Vedlejší rozpočtové náklady </v>
      </c>
      <c r="F112" s="39"/>
      <c r="G112" s="39"/>
      <c r="H112" s="39"/>
      <c r="I112" s="143"/>
      <c r="J112" s="39"/>
      <c r="K112" s="39"/>
      <c r="L112" s="62"/>
      <c r="S112" s="37"/>
      <c r="T112" s="37"/>
      <c r="U112" s="37"/>
      <c r="V112" s="37"/>
      <c r="W112" s="37"/>
      <c r="X112" s="37"/>
      <c r="Y112" s="37"/>
      <c r="Z112" s="37"/>
      <c r="AA112" s="37"/>
      <c r="AB112" s="37"/>
      <c r="AC112" s="37"/>
      <c r="AD112" s="37"/>
      <c r="AE112" s="37"/>
    </row>
    <row r="113" s="2" customFormat="1" ht="6.96" customHeight="1">
      <c r="A113" s="37"/>
      <c r="B113" s="38"/>
      <c r="C113" s="39"/>
      <c r="D113" s="39"/>
      <c r="E113" s="39"/>
      <c r="F113" s="39"/>
      <c r="G113" s="39"/>
      <c r="H113" s="39"/>
      <c r="I113" s="143"/>
      <c r="J113" s="39"/>
      <c r="K113" s="39"/>
      <c r="L113" s="62"/>
      <c r="S113" s="37"/>
      <c r="T113" s="37"/>
      <c r="U113" s="37"/>
      <c r="V113" s="37"/>
      <c r="W113" s="37"/>
      <c r="X113" s="37"/>
      <c r="Y113" s="37"/>
      <c r="Z113" s="37"/>
      <c r="AA113" s="37"/>
      <c r="AB113" s="37"/>
      <c r="AC113" s="37"/>
      <c r="AD113" s="37"/>
      <c r="AE113" s="37"/>
    </row>
    <row r="114" s="2" customFormat="1" ht="12" customHeight="1">
      <c r="A114" s="37"/>
      <c r="B114" s="38"/>
      <c r="C114" s="31" t="s">
        <v>20</v>
      </c>
      <c r="D114" s="39"/>
      <c r="E114" s="39"/>
      <c r="F114" s="26" t="str">
        <f>F12</f>
        <v xml:space="preserve"> </v>
      </c>
      <c r="G114" s="39"/>
      <c r="H114" s="39"/>
      <c r="I114" s="146" t="s">
        <v>22</v>
      </c>
      <c r="J114" s="78" t="str">
        <f>IF(J12="","",J12)</f>
        <v>25. 11. 2020</v>
      </c>
      <c r="K114" s="39"/>
      <c r="L114" s="62"/>
      <c r="S114" s="37"/>
      <c r="T114" s="37"/>
      <c r="U114" s="37"/>
      <c r="V114" s="37"/>
      <c r="W114" s="37"/>
      <c r="X114" s="37"/>
      <c r="Y114" s="37"/>
      <c r="Z114" s="37"/>
      <c r="AA114" s="37"/>
      <c r="AB114" s="37"/>
      <c r="AC114" s="37"/>
      <c r="AD114" s="37"/>
      <c r="AE114" s="37"/>
    </row>
    <row r="115" s="2" customFormat="1" ht="6.96" customHeight="1">
      <c r="A115" s="37"/>
      <c r="B115" s="38"/>
      <c r="C115" s="39"/>
      <c r="D115" s="39"/>
      <c r="E115" s="39"/>
      <c r="F115" s="39"/>
      <c r="G115" s="39"/>
      <c r="H115" s="39"/>
      <c r="I115" s="143"/>
      <c r="J115" s="39"/>
      <c r="K115" s="39"/>
      <c r="L115" s="62"/>
      <c r="S115" s="37"/>
      <c r="T115" s="37"/>
      <c r="U115" s="37"/>
      <c r="V115" s="37"/>
      <c r="W115" s="37"/>
      <c r="X115" s="37"/>
      <c r="Y115" s="37"/>
      <c r="Z115" s="37"/>
      <c r="AA115" s="37"/>
      <c r="AB115" s="37"/>
      <c r="AC115" s="37"/>
      <c r="AD115" s="37"/>
      <c r="AE115" s="37"/>
    </row>
    <row r="116" s="2" customFormat="1" ht="15.15" customHeight="1">
      <c r="A116" s="37"/>
      <c r="B116" s="38"/>
      <c r="C116" s="31" t="s">
        <v>24</v>
      </c>
      <c r="D116" s="39"/>
      <c r="E116" s="39"/>
      <c r="F116" s="26" t="str">
        <f>E15</f>
        <v xml:space="preserve"> </v>
      </c>
      <c r="G116" s="39"/>
      <c r="H116" s="39"/>
      <c r="I116" s="146" t="s">
        <v>29</v>
      </c>
      <c r="J116" s="35" t="str">
        <f>E21</f>
        <v xml:space="preserve"> </v>
      </c>
      <c r="K116" s="39"/>
      <c r="L116" s="62"/>
      <c r="S116" s="37"/>
      <c r="T116" s="37"/>
      <c r="U116" s="37"/>
      <c r="V116" s="37"/>
      <c r="W116" s="37"/>
      <c r="X116" s="37"/>
      <c r="Y116" s="37"/>
      <c r="Z116" s="37"/>
      <c r="AA116" s="37"/>
      <c r="AB116" s="37"/>
      <c r="AC116" s="37"/>
      <c r="AD116" s="37"/>
      <c r="AE116" s="37"/>
    </row>
    <row r="117" s="2" customFormat="1" ht="15.15" customHeight="1">
      <c r="A117" s="37"/>
      <c r="B117" s="38"/>
      <c r="C117" s="31" t="s">
        <v>27</v>
      </c>
      <c r="D117" s="39"/>
      <c r="E117" s="39"/>
      <c r="F117" s="26" t="str">
        <f>IF(E18="","",E18)</f>
        <v>Vyplň údaj</v>
      </c>
      <c r="G117" s="39"/>
      <c r="H117" s="39"/>
      <c r="I117" s="146" t="s">
        <v>31</v>
      </c>
      <c r="J117" s="35" t="str">
        <f>E24</f>
        <v xml:space="preserve"> </v>
      </c>
      <c r="K117" s="39"/>
      <c r="L117" s="62"/>
      <c r="S117" s="37"/>
      <c r="T117" s="37"/>
      <c r="U117" s="37"/>
      <c r="V117" s="37"/>
      <c r="W117" s="37"/>
      <c r="X117" s="37"/>
      <c r="Y117" s="37"/>
      <c r="Z117" s="37"/>
      <c r="AA117" s="37"/>
      <c r="AB117" s="37"/>
      <c r="AC117" s="37"/>
      <c r="AD117" s="37"/>
      <c r="AE117" s="37"/>
    </row>
    <row r="118" s="2" customFormat="1" ht="10.32" customHeight="1">
      <c r="A118" s="37"/>
      <c r="B118" s="38"/>
      <c r="C118" s="39"/>
      <c r="D118" s="39"/>
      <c r="E118" s="39"/>
      <c r="F118" s="39"/>
      <c r="G118" s="39"/>
      <c r="H118" s="39"/>
      <c r="I118" s="143"/>
      <c r="J118" s="39"/>
      <c r="K118" s="39"/>
      <c r="L118" s="62"/>
      <c r="S118" s="37"/>
      <c r="T118" s="37"/>
      <c r="U118" s="37"/>
      <c r="V118" s="37"/>
      <c r="W118" s="37"/>
      <c r="X118" s="37"/>
      <c r="Y118" s="37"/>
      <c r="Z118" s="37"/>
      <c r="AA118" s="37"/>
      <c r="AB118" s="37"/>
      <c r="AC118" s="37"/>
      <c r="AD118" s="37"/>
      <c r="AE118" s="37"/>
    </row>
    <row r="119" s="11" customFormat="1" ht="29.28" customHeight="1">
      <c r="A119" s="206"/>
      <c r="B119" s="207"/>
      <c r="C119" s="208" t="s">
        <v>107</v>
      </c>
      <c r="D119" s="209" t="s">
        <v>58</v>
      </c>
      <c r="E119" s="209" t="s">
        <v>54</v>
      </c>
      <c r="F119" s="209" t="s">
        <v>55</v>
      </c>
      <c r="G119" s="209" t="s">
        <v>108</v>
      </c>
      <c r="H119" s="209" t="s">
        <v>109</v>
      </c>
      <c r="I119" s="210" t="s">
        <v>110</v>
      </c>
      <c r="J119" s="209" t="s">
        <v>95</v>
      </c>
      <c r="K119" s="211" t="s">
        <v>111</v>
      </c>
      <c r="L119" s="212"/>
      <c r="M119" s="99" t="s">
        <v>1</v>
      </c>
      <c r="N119" s="100" t="s">
        <v>37</v>
      </c>
      <c r="O119" s="100" t="s">
        <v>112</v>
      </c>
      <c r="P119" s="100" t="s">
        <v>113</v>
      </c>
      <c r="Q119" s="100" t="s">
        <v>114</v>
      </c>
      <c r="R119" s="100" t="s">
        <v>115</v>
      </c>
      <c r="S119" s="100" t="s">
        <v>116</v>
      </c>
      <c r="T119" s="101" t="s">
        <v>117</v>
      </c>
      <c r="U119" s="206"/>
      <c r="V119" s="206"/>
      <c r="W119" s="206"/>
      <c r="X119" s="206"/>
      <c r="Y119" s="206"/>
      <c r="Z119" s="206"/>
      <c r="AA119" s="206"/>
      <c r="AB119" s="206"/>
      <c r="AC119" s="206"/>
      <c r="AD119" s="206"/>
      <c r="AE119" s="206"/>
    </row>
    <row r="120" s="2" customFormat="1" ht="22.8" customHeight="1">
      <c r="A120" s="37"/>
      <c r="B120" s="38"/>
      <c r="C120" s="106" t="s">
        <v>118</v>
      </c>
      <c r="D120" s="39"/>
      <c r="E120" s="39"/>
      <c r="F120" s="39"/>
      <c r="G120" s="39"/>
      <c r="H120" s="39"/>
      <c r="I120" s="143"/>
      <c r="J120" s="213">
        <f>BK120</f>
        <v>0</v>
      </c>
      <c r="K120" s="39"/>
      <c r="L120" s="43"/>
      <c r="M120" s="102"/>
      <c r="N120" s="214"/>
      <c r="O120" s="103"/>
      <c r="P120" s="215">
        <f>P121</f>
        <v>0</v>
      </c>
      <c r="Q120" s="103"/>
      <c r="R120" s="215">
        <f>R121</f>
        <v>0</v>
      </c>
      <c r="S120" s="103"/>
      <c r="T120" s="216">
        <f>T121</f>
        <v>0</v>
      </c>
      <c r="U120" s="37"/>
      <c r="V120" s="37"/>
      <c r="W120" s="37"/>
      <c r="X120" s="37"/>
      <c r="Y120" s="37"/>
      <c r="Z120" s="37"/>
      <c r="AA120" s="37"/>
      <c r="AB120" s="37"/>
      <c r="AC120" s="37"/>
      <c r="AD120" s="37"/>
      <c r="AE120" s="37"/>
      <c r="AT120" s="16" t="s">
        <v>72</v>
      </c>
      <c r="AU120" s="16" t="s">
        <v>97</v>
      </c>
      <c r="BK120" s="217">
        <f>BK121</f>
        <v>0</v>
      </c>
    </row>
    <row r="121" s="12" customFormat="1" ht="25.92" customHeight="1">
      <c r="A121" s="12"/>
      <c r="B121" s="218"/>
      <c r="C121" s="219"/>
      <c r="D121" s="220" t="s">
        <v>72</v>
      </c>
      <c r="E121" s="221" t="s">
        <v>87</v>
      </c>
      <c r="F121" s="221" t="s">
        <v>491</v>
      </c>
      <c r="G121" s="219"/>
      <c r="H121" s="219"/>
      <c r="I121" s="222"/>
      <c r="J121" s="223">
        <f>BK121</f>
        <v>0</v>
      </c>
      <c r="K121" s="219"/>
      <c r="L121" s="224"/>
      <c r="M121" s="225"/>
      <c r="N121" s="226"/>
      <c r="O121" s="226"/>
      <c r="P121" s="227">
        <f>P122+P129+P139</f>
        <v>0</v>
      </c>
      <c r="Q121" s="226"/>
      <c r="R121" s="227">
        <f>R122+R129+R139</f>
        <v>0</v>
      </c>
      <c r="S121" s="226"/>
      <c r="T121" s="228">
        <f>T122+T129+T139</f>
        <v>0</v>
      </c>
      <c r="U121" s="12"/>
      <c r="V121" s="12"/>
      <c r="W121" s="12"/>
      <c r="X121" s="12"/>
      <c r="Y121" s="12"/>
      <c r="Z121" s="12"/>
      <c r="AA121" s="12"/>
      <c r="AB121" s="12"/>
      <c r="AC121" s="12"/>
      <c r="AD121" s="12"/>
      <c r="AE121" s="12"/>
      <c r="AR121" s="229" t="s">
        <v>81</v>
      </c>
      <c r="AT121" s="230" t="s">
        <v>72</v>
      </c>
      <c r="AU121" s="230" t="s">
        <v>73</v>
      </c>
      <c r="AY121" s="229" t="s">
        <v>121</v>
      </c>
      <c r="BK121" s="231">
        <f>BK122+BK129+BK139</f>
        <v>0</v>
      </c>
    </row>
    <row r="122" s="12" customFormat="1" ht="22.8" customHeight="1">
      <c r="A122" s="12"/>
      <c r="B122" s="218"/>
      <c r="C122" s="219"/>
      <c r="D122" s="220" t="s">
        <v>72</v>
      </c>
      <c r="E122" s="232" t="s">
        <v>492</v>
      </c>
      <c r="F122" s="232" t="s">
        <v>493</v>
      </c>
      <c r="G122" s="219"/>
      <c r="H122" s="219"/>
      <c r="I122" s="222"/>
      <c r="J122" s="233">
        <f>BK122</f>
        <v>0</v>
      </c>
      <c r="K122" s="219"/>
      <c r="L122" s="224"/>
      <c r="M122" s="225"/>
      <c r="N122" s="226"/>
      <c r="O122" s="226"/>
      <c r="P122" s="227">
        <f>SUM(P123:P128)</f>
        <v>0</v>
      </c>
      <c r="Q122" s="226"/>
      <c r="R122" s="227">
        <f>SUM(R123:R128)</f>
        <v>0</v>
      </c>
      <c r="S122" s="226"/>
      <c r="T122" s="228">
        <f>SUM(T123:T128)</f>
        <v>0</v>
      </c>
      <c r="U122" s="12"/>
      <c r="V122" s="12"/>
      <c r="W122" s="12"/>
      <c r="X122" s="12"/>
      <c r="Y122" s="12"/>
      <c r="Z122" s="12"/>
      <c r="AA122" s="12"/>
      <c r="AB122" s="12"/>
      <c r="AC122" s="12"/>
      <c r="AD122" s="12"/>
      <c r="AE122" s="12"/>
      <c r="AR122" s="229" t="s">
        <v>81</v>
      </c>
      <c r="AT122" s="230" t="s">
        <v>72</v>
      </c>
      <c r="AU122" s="230" t="s">
        <v>81</v>
      </c>
      <c r="AY122" s="229" t="s">
        <v>121</v>
      </c>
      <c r="BK122" s="231">
        <f>SUM(BK123:BK128)</f>
        <v>0</v>
      </c>
    </row>
    <row r="123" s="2" customFormat="1" ht="16.5" customHeight="1">
      <c r="A123" s="37"/>
      <c r="B123" s="38"/>
      <c r="C123" s="234" t="s">
        <v>81</v>
      </c>
      <c r="D123" s="234" t="s">
        <v>123</v>
      </c>
      <c r="E123" s="235" t="s">
        <v>494</v>
      </c>
      <c r="F123" s="236" t="s">
        <v>495</v>
      </c>
      <c r="G123" s="237" t="s">
        <v>496</v>
      </c>
      <c r="H123" s="238">
        <v>1</v>
      </c>
      <c r="I123" s="239"/>
      <c r="J123" s="240">
        <f>ROUND(I123*H123,2)</f>
        <v>0</v>
      </c>
      <c r="K123" s="236" t="s">
        <v>127</v>
      </c>
      <c r="L123" s="43"/>
      <c r="M123" s="241" t="s">
        <v>1</v>
      </c>
      <c r="N123" s="242" t="s">
        <v>38</v>
      </c>
      <c r="O123" s="90"/>
      <c r="P123" s="243">
        <f>O123*H123</f>
        <v>0</v>
      </c>
      <c r="Q123" s="243">
        <v>0</v>
      </c>
      <c r="R123" s="243">
        <f>Q123*H123</f>
        <v>0</v>
      </c>
      <c r="S123" s="243">
        <v>0</v>
      </c>
      <c r="T123" s="244">
        <f>S123*H123</f>
        <v>0</v>
      </c>
      <c r="U123" s="37"/>
      <c r="V123" s="37"/>
      <c r="W123" s="37"/>
      <c r="X123" s="37"/>
      <c r="Y123" s="37"/>
      <c r="Z123" s="37"/>
      <c r="AA123" s="37"/>
      <c r="AB123" s="37"/>
      <c r="AC123" s="37"/>
      <c r="AD123" s="37"/>
      <c r="AE123" s="37"/>
      <c r="AR123" s="245" t="s">
        <v>128</v>
      </c>
      <c r="AT123" s="245" t="s">
        <v>123</v>
      </c>
      <c r="AU123" s="245" t="s">
        <v>83</v>
      </c>
      <c r="AY123" s="16" t="s">
        <v>121</v>
      </c>
      <c r="BE123" s="246">
        <f>IF(N123="základní",J123,0)</f>
        <v>0</v>
      </c>
      <c r="BF123" s="246">
        <f>IF(N123="snížená",J123,0)</f>
        <v>0</v>
      </c>
      <c r="BG123" s="246">
        <f>IF(N123="zákl. přenesená",J123,0)</f>
        <v>0</v>
      </c>
      <c r="BH123" s="246">
        <f>IF(N123="sníž. přenesená",J123,0)</f>
        <v>0</v>
      </c>
      <c r="BI123" s="246">
        <f>IF(N123="nulová",J123,0)</f>
        <v>0</v>
      </c>
      <c r="BJ123" s="16" t="s">
        <v>81</v>
      </c>
      <c r="BK123" s="246">
        <f>ROUND(I123*H123,2)</f>
        <v>0</v>
      </c>
      <c r="BL123" s="16" t="s">
        <v>128</v>
      </c>
      <c r="BM123" s="245" t="s">
        <v>128</v>
      </c>
    </row>
    <row r="124" s="13" customFormat="1">
      <c r="A124" s="13"/>
      <c r="B124" s="251"/>
      <c r="C124" s="252"/>
      <c r="D124" s="247" t="s">
        <v>132</v>
      </c>
      <c r="E124" s="253" t="s">
        <v>1</v>
      </c>
      <c r="F124" s="254" t="s">
        <v>497</v>
      </c>
      <c r="G124" s="252"/>
      <c r="H124" s="255">
        <v>1</v>
      </c>
      <c r="I124" s="256"/>
      <c r="J124" s="252"/>
      <c r="K124" s="252"/>
      <c r="L124" s="257"/>
      <c r="M124" s="258"/>
      <c r="N124" s="259"/>
      <c r="O124" s="259"/>
      <c r="P124" s="259"/>
      <c r="Q124" s="259"/>
      <c r="R124" s="259"/>
      <c r="S124" s="259"/>
      <c r="T124" s="260"/>
      <c r="U124" s="13"/>
      <c r="V124" s="13"/>
      <c r="W124" s="13"/>
      <c r="X124" s="13"/>
      <c r="Y124" s="13"/>
      <c r="Z124" s="13"/>
      <c r="AA124" s="13"/>
      <c r="AB124" s="13"/>
      <c r="AC124" s="13"/>
      <c r="AD124" s="13"/>
      <c r="AE124" s="13"/>
      <c r="AT124" s="261" t="s">
        <v>132</v>
      </c>
      <c r="AU124" s="261" t="s">
        <v>83</v>
      </c>
      <c r="AV124" s="13" t="s">
        <v>83</v>
      </c>
      <c r="AW124" s="13" t="s">
        <v>30</v>
      </c>
      <c r="AX124" s="13" t="s">
        <v>73</v>
      </c>
      <c r="AY124" s="261" t="s">
        <v>121</v>
      </c>
    </row>
    <row r="125" s="14" customFormat="1">
      <c r="A125" s="14"/>
      <c r="B125" s="262"/>
      <c r="C125" s="263"/>
      <c r="D125" s="247" t="s">
        <v>132</v>
      </c>
      <c r="E125" s="264" t="s">
        <v>1</v>
      </c>
      <c r="F125" s="265" t="s">
        <v>160</v>
      </c>
      <c r="G125" s="263"/>
      <c r="H125" s="266">
        <v>1</v>
      </c>
      <c r="I125" s="267"/>
      <c r="J125" s="263"/>
      <c r="K125" s="263"/>
      <c r="L125" s="268"/>
      <c r="M125" s="269"/>
      <c r="N125" s="270"/>
      <c r="O125" s="270"/>
      <c r="P125" s="270"/>
      <c r="Q125" s="270"/>
      <c r="R125" s="270"/>
      <c r="S125" s="270"/>
      <c r="T125" s="271"/>
      <c r="U125" s="14"/>
      <c r="V125" s="14"/>
      <c r="W125" s="14"/>
      <c r="X125" s="14"/>
      <c r="Y125" s="14"/>
      <c r="Z125" s="14"/>
      <c r="AA125" s="14"/>
      <c r="AB125" s="14"/>
      <c r="AC125" s="14"/>
      <c r="AD125" s="14"/>
      <c r="AE125" s="14"/>
      <c r="AT125" s="272" t="s">
        <v>132</v>
      </c>
      <c r="AU125" s="272" t="s">
        <v>83</v>
      </c>
      <c r="AV125" s="14" t="s">
        <v>128</v>
      </c>
      <c r="AW125" s="14" t="s">
        <v>30</v>
      </c>
      <c r="AX125" s="14" t="s">
        <v>81</v>
      </c>
      <c r="AY125" s="272" t="s">
        <v>121</v>
      </c>
    </row>
    <row r="126" s="2" customFormat="1" ht="16.5" customHeight="1">
      <c r="A126" s="37"/>
      <c r="B126" s="38"/>
      <c r="C126" s="234" t="s">
        <v>83</v>
      </c>
      <c r="D126" s="234" t="s">
        <v>123</v>
      </c>
      <c r="E126" s="235" t="s">
        <v>498</v>
      </c>
      <c r="F126" s="236" t="s">
        <v>499</v>
      </c>
      <c r="G126" s="237" t="s">
        <v>496</v>
      </c>
      <c r="H126" s="238">
        <v>1</v>
      </c>
      <c r="I126" s="239"/>
      <c r="J126" s="240">
        <f>ROUND(I126*H126,2)</f>
        <v>0</v>
      </c>
      <c r="K126" s="236" t="s">
        <v>127</v>
      </c>
      <c r="L126" s="43"/>
      <c r="M126" s="241" t="s">
        <v>1</v>
      </c>
      <c r="N126" s="242" t="s">
        <v>38</v>
      </c>
      <c r="O126" s="90"/>
      <c r="P126" s="243">
        <f>O126*H126</f>
        <v>0</v>
      </c>
      <c r="Q126" s="243">
        <v>0</v>
      </c>
      <c r="R126" s="243">
        <f>Q126*H126</f>
        <v>0</v>
      </c>
      <c r="S126" s="243">
        <v>0</v>
      </c>
      <c r="T126" s="244">
        <f>S126*H126</f>
        <v>0</v>
      </c>
      <c r="U126" s="37"/>
      <c r="V126" s="37"/>
      <c r="W126" s="37"/>
      <c r="X126" s="37"/>
      <c r="Y126" s="37"/>
      <c r="Z126" s="37"/>
      <c r="AA126" s="37"/>
      <c r="AB126" s="37"/>
      <c r="AC126" s="37"/>
      <c r="AD126" s="37"/>
      <c r="AE126" s="37"/>
      <c r="AR126" s="245" t="s">
        <v>500</v>
      </c>
      <c r="AT126" s="245" t="s">
        <v>123</v>
      </c>
      <c r="AU126" s="245" t="s">
        <v>83</v>
      </c>
      <c r="AY126" s="16" t="s">
        <v>121</v>
      </c>
      <c r="BE126" s="246">
        <f>IF(N126="základní",J126,0)</f>
        <v>0</v>
      </c>
      <c r="BF126" s="246">
        <f>IF(N126="snížená",J126,0)</f>
        <v>0</v>
      </c>
      <c r="BG126" s="246">
        <f>IF(N126="zákl. přenesená",J126,0)</f>
        <v>0</v>
      </c>
      <c r="BH126" s="246">
        <f>IF(N126="sníž. přenesená",J126,0)</f>
        <v>0</v>
      </c>
      <c r="BI126" s="246">
        <f>IF(N126="nulová",J126,0)</f>
        <v>0</v>
      </c>
      <c r="BJ126" s="16" t="s">
        <v>81</v>
      </c>
      <c r="BK126" s="246">
        <f>ROUND(I126*H126,2)</f>
        <v>0</v>
      </c>
      <c r="BL126" s="16" t="s">
        <v>500</v>
      </c>
      <c r="BM126" s="245" t="s">
        <v>501</v>
      </c>
    </row>
    <row r="127" s="2" customFormat="1" ht="16.5" customHeight="1">
      <c r="A127" s="37"/>
      <c r="B127" s="38"/>
      <c r="C127" s="234" t="s">
        <v>137</v>
      </c>
      <c r="D127" s="234" t="s">
        <v>123</v>
      </c>
      <c r="E127" s="235" t="s">
        <v>502</v>
      </c>
      <c r="F127" s="236" t="s">
        <v>503</v>
      </c>
      <c r="G127" s="237" t="s">
        <v>496</v>
      </c>
      <c r="H127" s="238">
        <v>1</v>
      </c>
      <c r="I127" s="239"/>
      <c r="J127" s="240">
        <f>ROUND(I127*H127,2)</f>
        <v>0</v>
      </c>
      <c r="K127" s="236" t="s">
        <v>127</v>
      </c>
      <c r="L127" s="43"/>
      <c r="M127" s="241" t="s">
        <v>1</v>
      </c>
      <c r="N127" s="242" t="s">
        <v>38</v>
      </c>
      <c r="O127" s="90"/>
      <c r="P127" s="243">
        <f>O127*H127</f>
        <v>0</v>
      </c>
      <c r="Q127" s="243">
        <v>0</v>
      </c>
      <c r="R127" s="243">
        <f>Q127*H127</f>
        <v>0</v>
      </c>
      <c r="S127" s="243">
        <v>0</v>
      </c>
      <c r="T127" s="244">
        <f>S127*H127</f>
        <v>0</v>
      </c>
      <c r="U127" s="37"/>
      <c r="V127" s="37"/>
      <c r="W127" s="37"/>
      <c r="X127" s="37"/>
      <c r="Y127" s="37"/>
      <c r="Z127" s="37"/>
      <c r="AA127" s="37"/>
      <c r="AB127" s="37"/>
      <c r="AC127" s="37"/>
      <c r="AD127" s="37"/>
      <c r="AE127" s="37"/>
      <c r="AR127" s="245" t="s">
        <v>500</v>
      </c>
      <c r="AT127" s="245" t="s">
        <v>123</v>
      </c>
      <c r="AU127" s="245" t="s">
        <v>83</v>
      </c>
      <c r="AY127" s="16" t="s">
        <v>121</v>
      </c>
      <c r="BE127" s="246">
        <f>IF(N127="základní",J127,0)</f>
        <v>0</v>
      </c>
      <c r="BF127" s="246">
        <f>IF(N127="snížená",J127,0)</f>
        <v>0</v>
      </c>
      <c r="BG127" s="246">
        <f>IF(N127="zákl. přenesená",J127,0)</f>
        <v>0</v>
      </c>
      <c r="BH127" s="246">
        <f>IF(N127="sníž. přenesená",J127,0)</f>
        <v>0</v>
      </c>
      <c r="BI127" s="246">
        <f>IF(N127="nulová",J127,0)</f>
        <v>0</v>
      </c>
      <c r="BJ127" s="16" t="s">
        <v>81</v>
      </c>
      <c r="BK127" s="246">
        <f>ROUND(I127*H127,2)</f>
        <v>0</v>
      </c>
      <c r="BL127" s="16" t="s">
        <v>500</v>
      </c>
      <c r="BM127" s="245" t="s">
        <v>504</v>
      </c>
    </row>
    <row r="128" s="2" customFormat="1" ht="16.5" customHeight="1">
      <c r="A128" s="37"/>
      <c r="B128" s="38"/>
      <c r="C128" s="234" t="s">
        <v>128</v>
      </c>
      <c r="D128" s="234" t="s">
        <v>123</v>
      </c>
      <c r="E128" s="235" t="s">
        <v>505</v>
      </c>
      <c r="F128" s="236" t="s">
        <v>506</v>
      </c>
      <c r="G128" s="237" t="s">
        <v>496</v>
      </c>
      <c r="H128" s="238">
        <v>1</v>
      </c>
      <c r="I128" s="239"/>
      <c r="J128" s="240">
        <f>ROUND(I128*H128,2)</f>
        <v>0</v>
      </c>
      <c r="K128" s="236" t="s">
        <v>127</v>
      </c>
      <c r="L128" s="43"/>
      <c r="M128" s="241" t="s">
        <v>1</v>
      </c>
      <c r="N128" s="242" t="s">
        <v>38</v>
      </c>
      <c r="O128" s="90"/>
      <c r="P128" s="243">
        <f>O128*H128</f>
        <v>0</v>
      </c>
      <c r="Q128" s="243">
        <v>0</v>
      </c>
      <c r="R128" s="243">
        <f>Q128*H128</f>
        <v>0</v>
      </c>
      <c r="S128" s="243">
        <v>0</v>
      </c>
      <c r="T128" s="244">
        <f>S128*H128</f>
        <v>0</v>
      </c>
      <c r="U128" s="37"/>
      <c r="V128" s="37"/>
      <c r="W128" s="37"/>
      <c r="X128" s="37"/>
      <c r="Y128" s="37"/>
      <c r="Z128" s="37"/>
      <c r="AA128" s="37"/>
      <c r="AB128" s="37"/>
      <c r="AC128" s="37"/>
      <c r="AD128" s="37"/>
      <c r="AE128" s="37"/>
      <c r="AR128" s="245" t="s">
        <v>500</v>
      </c>
      <c r="AT128" s="245" t="s">
        <v>123</v>
      </c>
      <c r="AU128" s="245" t="s">
        <v>83</v>
      </c>
      <c r="AY128" s="16" t="s">
        <v>121</v>
      </c>
      <c r="BE128" s="246">
        <f>IF(N128="základní",J128,0)</f>
        <v>0</v>
      </c>
      <c r="BF128" s="246">
        <f>IF(N128="snížená",J128,0)</f>
        <v>0</v>
      </c>
      <c r="BG128" s="246">
        <f>IF(N128="zákl. přenesená",J128,0)</f>
        <v>0</v>
      </c>
      <c r="BH128" s="246">
        <f>IF(N128="sníž. přenesená",J128,0)</f>
        <v>0</v>
      </c>
      <c r="BI128" s="246">
        <f>IF(N128="nulová",J128,0)</f>
        <v>0</v>
      </c>
      <c r="BJ128" s="16" t="s">
        <v>81</v>
      </c>
      <c r="BK128" s="246">
        <f>ROUND(I128*H128,2)</f>
        <v>0</v>
      </c>
      <c r="BL128" s="16" t="s">
        <v>500</v>
      </c>
      <c r="BM128" s="245" t="s">
        <v>507</v>
      </c>
    </row>
    <row r="129" s="12" customFormat="1" ht="22.8" customHeight="1">
      <c r="A129" s="12"/>
      <c r="B129" s="218"/>
      <c r="C129" s="219"/>
      <c r="D129" s="220" t="s">
        <v>72</v>
      </c>
      <c r="E129" s="232" t="s">
        <v>508</v>
      </c>
      <c r="F129" s="232" t="s">
        <v>509</v>
      </c>
      <c r="G129" s="219"/>
      <c r="H129" s="219"/>
      <c r="I129" s="222"/>
      <c r="J129" s="233">
        <f>BK129</f>
        <v>0</v>
      </c>
      <c r="K129" s="219"/>
      <c r="L129" s="224"/>
      <c r="M129" s="225"/>
      <c r="N129" s="226"/>
      <c r="O129" s="226"/>
      <c r="P129" s="227">
        <f>SUM(P130:P138)</f>
        <v>0</v>
      </c>
      <c r="Q129" s="226"/>
      <c r="R129" s="227">
        <f>SUM(R130:R138)</f>
        <v>0</v>
      </c>
      <c r="S129" s="226"/>
      <c r="T129" s="228">
        <f>SUM(T130:T138)</f>
        <v>0</v>
      </c>
      <c r="U129" s="12"/>
      <c r="V129" s="12"/>
      <c r="W129" s="12"/>
      <c r="X129" s="12"/>
      <c r="Y129" s="12"/>
      <c r="Z129" s="12"/>
      <c r="AA129" s="12"/>
      <c r="AB129" s="12"/>
      <c r="AC129" s="12"/>
      <c r="AD129" s="12"/>
      <c r="AE129" s="12"/>
      <c r="AR129" s="229" t="s">
        <v>81</v>
      </c>
      <c r="AT129" s="230" t="s">
        <v>72</v>
      </c>
      <c r="AU129" s="230" t="s">
        <v>81</v>
      </c>
      <c r="AY129" s="229" t="s">
        <v>121</v>
      </c>
      <c r="BK129" s="231">
        <f>SUM(BK130:BK138)</f>
        <v>0</v>
      </c>
    </row>
    <row r="130" s="2" customFormat="1" ht="16.5" customHeight="1">
      <c r="A130" s="37"/>
      <c r="B130" s="38"/>
      <c r="C130" s="234" t="s">
        <v>148</v>
      </c>
      <c r="D130" s="234" t="s">
        <v>123</v>
      </c>
      <c r="E130" s="235" t="s">
        <v>510</v>
      </c>
      <c r="F130" s="236" t="s">
        <v>509</v>
      </c>
      <c r="G130" s="237" t="s">
        <v>496</v>
      </c>
      <c r="H130" s="238">
        <v>1</v>
      </c>
      <c r="I130" s="239"/>
      <c r="J130" s="240">
        <f>ROUND(I130*H130,2)</f>
        <v>0</v>
      </c>
      <c r="K130" s="236" t="s">
        <v>127</v>
      </c>
      <c r="L130" s="43"/>
      <c r="M130" s="241" t="s">
        <v>1</v>
      </c>
      <c r="N130" s="242" t="s">
        <v>38</v>
      </c>
      <c r="O130" s="90"/>
      <c r="P130" s="243">
        <f>O130*H130</f>
        <v>0</v>
      </c>
      <c r="Q130" s="243">
        <v>0</v>
      </c>
      <c r="R130" s="243">
        <f>Q130*H130</f>
        <v>0</v>
      </c>
      <c r="S130" s="243">
        <v>0</v>
      </c>
      <c r="T130" s="244">
        <f>S130*H130</f>
        <v>0</v>
      </c>
      <c r="U130" s="37"/>
      <c r="V130" s="37"/>
      <c r="W130" s="37"/>
      <c r="X130" s="37"/>
      <c r="Y130" s="37"/>
      <c r="Z130" s="37"/>
      <c r="AA130" s="37"/>
      <c r="AB130" s="37"/>
      <c r="AC130" s="37"/>
      <c r="AD130" s="37"/>
      <c r="AE130" s="37"/>
      <c r="AR130" s="245" t="s">
        <v>128</v>
      </c>
      <c r="AT130" s="245" t="s">
        <v>123</v>
      </c>
      <c r="AU130" s="245" t="s">
        <v>83</v>
      </c>
      <c r="AY130" s="16" t="s">
        <v>121</v>
      </c>
      <c r="BE130" s="246">
        <f>IF(N130="základní",J130,0)</f>
        <v>0</v>
      </c>
      <c r="BF130" s="246">
        <f>IF(N130="snížená",J130,0)</f>
        <v>0</v>
      </c>
      <c r="BG130" s="246">
        <f>IF(N130="zákl. přenesená",J130,0)</f>
        <v>0</v>
      </c>
      <c r="BH130" s="246">
        <f>IF(N130="sníž. přenesená",J130,0)</f>
        <v>0</v>
      </c>
      <c r="BI130" s="246">
        <f>IF(N130="nulová",J130,0)</f>
        <v>0</v>
      </c>
      <c r="BJ130" s="16" t="s">
        <v>81</v>
      </c>
      <c r="BK130" s="246">
        <f>ROUND(I130*H130,2)</f>
        <v>0</v>
      </c>
      <c r="BL130" s="16" t="s">
        <v>128</v>
      </c>
      <c r="BM130" s="245" t="s">
        <v>174</v>
      </c>
    </row>
    <row r="131" s="13" customFormat="1">
      <c r="A131" s="13"/>
      <c r="B131" s="251"/>
      <c r="C131" s="252"/>
      <c r="D131" s="247" t="s">
        <v>132</v>
      </c>
      <c r="E131" s="253" t="s">
        <v>1</v>
      </c>
      <c r="F131" s="254" t="s">
        <v>497</v>
      </c>
      <c r="G131" s="252"/>
      <c r="H131" s="255">
        <v>1</v>
      </c>
      <c r="I131" s="256"/>
      <c r="J131" s="252"/>
      <c r="K131" s="252"/>
      <c r="L131" s="257"/>
      <c r="M131" s="258"/>
      <c r="N131" s="259"/>
      <c r="O131" s="259"/>
      <c r="P131" s="259"/>
      <c r="Q131" s="259"/>
      <c r="R131" s="259"/>
      <c r="S131" s="259"/>
      <c r="T131" s="260"/>
      <c r="U131" s="13"/>
      <c r="V131" s="13"/>
      <c r="W131" s="13"/>
      <c r="X131" s="13"/>
      <c r="Y131" s="13"/>
      <c r="Z131" s="13"/>
      <c r="AA131" s="13"/>
      <c r="AB131" s="13"/>
      <c r="AC131" s="13"/>
      <c r="AD131" s="13"/>
      <c r="AE131" s="13"/>
      <c r="AT131" s="261" t="s">
        <v>132</v>
      </c>
      <c r="AU131" s="261" t="s">
        <v>83</v>
      </c>
      <c r="AV131" s="13" t="s">
        <v>83</v>
      </c>
      <c r="AW131" s="13" t="s">
        <v>30</v>
      </c>
      <c r="AX131" s="13" t="s">
        <v>73</v>
      </c>
      <c r="AY131" s="261" t="s">
        <v>121</v>
      </c>
    </row>
    <row r="132" s="14" customFormat="1">
      <c r="A132" s="14"/>
      <c r="B132" s="262"/>
      <c r="C132" s="263"/>
      <c r="D132" s="247" t="s">
        <v>132</v>
      </c>
      <c r="E132" s="264" t="s">
        <v>1</v>
      </c>
      <c r="F132" s="265" t="s">
        <v>160</v>
      </c>
      <c r="G132" s="263"/>
      <c r="H132" s="266">
        <v>1</v>
      </c>
      <c r="I132" s="267"/>
      <c r="J132" s="263"/>
      <c r="K132" s="263"/>
      <c r="L132" s="268"/>
      <c r="M132" s="269"/>
      <c r="N132" s="270"/>
      <c r="O132" s="270"/>
      <c r="P132" s="270"/>
      <c r="Q132" s="270"/>
      <c r="R132" s="270"/>
      <c r="S132" s="270"/>
      <c r="T132" s="271"/>
      <c r="U132" s="14"/>
      <c r="V132" s="14"/>
      <c r="W132" s="14"/>
      <c r="X132" s="14"/>
      <c r="Y132" s="14"/>
      <c r="Z132" s="14"/>
      <c r="AA132" s="14"/>
      <c r="AB132" s="14"/>
      <c r="AC132" s="14"/>
      <c r="AD132" s="14"/>
      <c r="AE132" s="14"/>
      <c r="AT132" s="272" t="s">
        <v>132</v>
      </c>
      <c r="AU132" s="272" t="s">
        <v>83</v>
      </c>
      <c r="AV132" s="14" t="s">
        <v>128</v>
      </c>
      <c r="AW132" s="14" t="s">
        <v>30</v>
      </c>
      <c r="AX132" s="14" t="s">
        <v>81</v>
      </c>
      <c r="AY132" s="272" t="s">
        <v>121</v>
      </c>
    </row>
    <row r="133" s="2" customFormat="1" ht="16.5" customHeight="1">
      <c r="A133" s="37"/>
      <c r="B133" s="38"/>
      <c r="C133" s="234" t="s">
        <v>161</v>
      </c>
      <c r="D133" s="234" t="s">
        <v>123</v>
      </c>
      <c r="E133" s="235" t="s">
        <v>511</v>
      </c>
      <c r="F133" s="236" t="s">
        <v>512</v>
      </c>
      <c r="G133" s="237" t="s">
        <v>496</v>
      </c>
      <c r="H133" s="238">
        <v>1</v>
      </c>
      <c r="I133" s="239"/>
      <c r="J133" s="240">
        <f>ROUND(I133*H133,2)</f>
        <v>0</v>
      </c>
      <c r="K133" s="236" t="s">
        <v>127</v>
      </c>
      <c r="L133" s="43"/>
      <c r="M133" s="241" t="s">
        <v>1</v>
      </c>
      <c r="N133" s="242" t="s">
        <v>38</v>
      </c>
      <c r="O133" s="90"/>
      <c r="P133" s="243">
        <f>O133*H133</f>
        <v>0</v>
      </c>
      <c r="Q133" s="243">
        <v>0</v>
      </c>
      <c r="R133" s="243">
        <f>Q133*H133</f>
        <v>0</v>
      </c>
      <c r="S133" s="243">
        <v>0</v>
      </c>
      <c r="T133" s="244">
        <f>S133*H133</f>
        <v>0</v>
      </c>
      <c r="U133" s="37"/>
      <c r="V133" s="37"/>
      <c r="W133" s="37"/>
      <c r="X133" s="37"/>
      <c r="Y133" s="37"/>
      <c r="Z133" s="37"/>
      <c r="AA133" s="37"/>
      <c r="AB133" s="37"/>
      <c r="AC133" s="37"/>
      <c r="AD133" s="37"/>
      <c r="AE133" s="37"/>
      <c r="AR133" s="245" t="s">
        <v>128</v>
      </c>
      <c r="AT133" s="245" t="s">
        <v>123</v>
      </c>
      <c r="AU133" s="245" t="s">
        <v>83</v>
      </c>
      <c r="AY133" s="16" t="s">
        <v>121</v>
      </c>
      <c r="BE133" s="246">
        <f>IF(N133="základní",J133,0)</f>
        <v>0</v>
      </c>
      <c r="BF133" s="246">
        <f>IF(N133="snížená",J133,0)</f>
        <v>0</v>
      </c>
      <c r="BG133" s="246">
        <f>IF(N133="zákl. přenesená",J133,0)</f>
        <v>0</v>
      </c>
      <c r="BH133" s="246">
        <f>IF(N133="sníž. přenesená",J133,0)</f>
        <v>0</v>
      </c>
      <c r="BI133" s="246">
        <f>IF(N133="nulová",J133,0)</f>
        <v>0</v>
      </c>
      <c r="BJ133" s="16" t="s">
        <v>81</v>
      </c>
      <c r="BK133" s="246">
        <f>ROUND(I133*H133,2)</f>
        <v>0</v>
      </c>
      <c r="BL133" s="16" t="s">
        <v>128</v>
      </c>
      <c r="BM133" s="245" t="s">
        <v>185</v>
      </c>
    </row>
    <row r="134" s="13" customFormat="1">
      <c r="A134" s="13"/>
      <c r="B134" s="251"/>
      <c r="C134" s="252"/>
      <c r="D134" s="247" t="s">
        <v>132</v>
      </c>
      <c r="E134" s="253" t="s">
        <v>1</v>
      </c>
      <c r="F134" s="254" t="s">
        <v>497</v>
      </c>
      <c r="G134" s="252"/>
      <c r="H134" s="255">
        <v>1</v>
      </c>
      <c r="I134" s="256"/>
      <c r="J134" s="252"/>
      <c r="K134" s="252"/>
      <c r="L134" s="257"/>
      <c r="M134" s="258"/>
      <c r="N134" s="259"/>
      <c r="O134" s="259"/>
      <c r="P134" s="259"/>
      <c r="Q134" s="259"/>
      <c r="R134" s="259"/>
      <c r="S134" s="259"/>
      <c r="T134" s="260"/>
      <c r="U134" s="13"/>
      <c r="V134" s="13"/>
      <c r="W134" s="13"/>
      <c r="X134" s="13"/>
      <c r="Y134" s="13"/>
      <c r="Z134" s="13"/>
      <c r="AA134" s="13"/>
      <c r="AB134" s="13"/>
      <c r="AC134" s="13"/>
      <c r="AD134" s="13"/>
      <c r="AE134" s="13"/>
      <c r="AT134" s="261" t="s">
        <v>132</v>
      </c>
      <c r="AU134" s="261" t="s">
        <v>83</v>
      </c>
      <c r="AV134" s="13" t="s">
        <v>83</v>
      </c>
      <c r="AW134" s="13" t="s">
        <v>30</v>
      </c>
      <c r="AX134" s="13" t="s">
        <v>73</v>
      </c>
      <c r="AY134" s="261" t="s">
        <v>121</v>
      </c>
    </row>
    <row r="135" s="14" customFormat="1">
      <c r="A135" s="14"/>
      <c r="B135" s="262"/>
      <c r="C135" s="263"/>
      <c r="D135" s="247" t="s">
        <v>132</v>
      </c>
      <c r="E135" s="264" t="s">
        <v>1</v>
      </c>
      <c r="F135" s="265" t="s">
        <v>160</v>
      </c>
      <c r="G135" s="263"/>
      <c r="H135" s="266">
        <v>1</v>
      </c>
      <c r="I135" s="267"/>
      <c r="J135" s="263"/>
      <c r="K135" s="263"/>
      <c r="L135" s="268"/>
      <c r="M135" s="269"/>
      <c r="N135" s="270"/>
      <c r="O135" s="270"/>
      <c r="P135" s="270"/>
      <c r="Q135" s="270"/>
      <c r="R135" s="270"/>
      <c r="S135" s="270"/>
      <c r="T135" s="271"/>
      <c r="U135" s="14"/>
      <c r="V135" s="14"/>
      <c r="W135" s="14"/>
      <c r="X135" s="14"/>
      <c r="Y135" s="14"/>
      <c r="Z135" s="14"/>
      <c r="AA135" s="14"/>
      <c r="AB135" s="14"/>
      <c r="AC135" s="14"/>
      <c r="AD135" s="14"/>
      <c r="AE135" s="14"/>
      <c r="AT135" s="272" t="s">
        <v>132</v>
      </c>
      <c r="AU135" s="272" t="s">
        <v>83</v>
      </c>
      <c r="AV135" s="14" t="s">
        <v>128</v>
      </c>
      <c r="AW135" s="14" t="s">
        <v>30</v>
      </c>
      <c r="AX135" s="14" t="s">
        <v>81</v>
      </c>
      <c r="AY135" s="272" t="s">
        <v>121</v>
      </c>
    </row>
    <row r="136" s="2" customFormat="1" ht="16.5" customHeight="1">
      <c r="A136" s="37"/>
      <c r="B136" s="38"/>
      <c r="C136" s="234" t="s">
        <v>167</v>
      </c>
      <c r="D136" s="234" t="s">
        <v>123</v>
      </c>
      <c r="E136" s="235" t="s">
        <v>513</v>
      </c>
      <c r="F136" s="236" t="s">
        <v>514</v>
      </c>
      <c r="G136" s="237" t="s">
        <v>496</v>
      </c>
      <c r="H136" s="238">
        <v>1</v>
      </c>
      <c r="I136" s="239"/>
      <c r="J136" s="240">
        <f>ROUND(I136*H136,2)</f>
        <v>0</v>
      </c>
      <c r="K136" s="236" t="s">
        <v>127</v>
      </c>
      <c r="L136" s="43"/>
      <c r="M136" s="241" t="s">
        <v>1</v>
      </c>
      <c r="N136" s="242" t="s">
        <v>38</v>
      </c>
      <c r="O136" s="90"/>
      <c r="P136" s="243">
        <f>O136*H136</f>
        <v>0</v>
      </c>
      <c r="Q136" s="243">
        <v>0</v>
      </c>
      <c r="R136" s="243">
        <f>Q136*H136</f>
        <v>0</v>
      </c>
      <c r="S136" s="243">
        <v>0</v>
      </c>
      <c r="T136" s="244">
        <f>S136*H136</f>
        <v>0</v>
      </c>
      <c r="U136" s="37"/>
      <c r="V136" s="37"/>
      <c r="W136" s="37"/>
      <c r="X136" s="37"/>
      <c r="Y136" s="37"/>
      <c r="Z136" s="37"/>
      <c r="AA136" s="37"/>
      <c r="AB136" s="37"/>
      <c r="AC136" s="37"/>
      <c r="AD136" s="37"/>
      <c r="AE136" s="37"/>
      <c r="AR136" s="245" t="s">
        <v>128</v>
      </c>
      <c r="AT136" s="245" t="s">
        <v>123</v>
      </c>
      <c r="AU136" s="245" t="s">
        <v>83</v>
      </c>
      <c r="AY136" s="16" t="s">
        <v>121</v>
      </c>
      <c r="BE136" s="246">
        <f>IF(N136="základní",J136,0)</f>
        <v>0</v>
      </c>
      <c r="BF136" s="246">
        <f>IF(N136="snížená",J136,0)</f>
        <v>0</v>
      </c>
      <c r="BG136" s="246">
        <f>IF(N136="zákl. přenesená",J136,0)</f>
        <v>0</v>
      </c>
      <c r="BH136" s="246">
        <f>IF(N136="sníž. přenesená",J136,0)</f>
        <v>0</v>
      </c>
      <c r="BI136" s="246">
        <f>IF(N136="nulová",J136,0)</f>
        <v>0</v>
      </c>
      <c r="BJ136" s="16" t="s">
        <v>81</v>
      </c>
      <c r="BK136" s="246">
        <f>ROUND(I136*H136,2)</f>
        <v>0</v>
      </c>
      <c r="BL136" s="16" t="s">
        <v>128</v>
      </c>
      <c r="BM136" s="245" t="s">
        <v>197</v>
      </c>
    </row>
    <row r="137" s="13" customFormat="1">
      <c r="A137" s="13"/>
      <c r="B137" s="251"/>
      <c r="C137" s="252"/>
      <c r="D137" s="247" t="s">
        <v>132</v>
      </c>
      <c r="E137" s="253" t="s">
        <v>1</v>
      </c>
      <c r="F137" s="254" t="s">
        <v>497</v>
      </c>
      <c r="G137" s="252"/>
      <c r="H137" s="255">
        <v>1</v>
      </c>
      <c r="I137" s="256"/>
      <c r="J137" s="252"/>
      <c r="K137" s="252"/>
      <c r="L137" s="257"/>
      <c r="M137" s="258"/>
      <c r="N137" s="259"/>
      <c r="O137" s="259"/>
      <c r="P137" s="259"/>
      <c r="Q137" s="259"/>
      <c r="R137" s="259"/>
      <c r="S137" s="259"/>
      <c r="T137" s="260"/>
      <c r="U137" s="13"/>
      <c r="V137" s="13"/>
      <c r="W137" s="13"/>
      <c r="X137" s="13"/>
      <c r="Y137" s="13"/>
      <c r="Z137" s="13"/>
      <c r="AA137" s="13"/>
      <c r="AB137" s="13"/>
      <c r="AC137" s="13"/>
      <c r="AD137" s="13"/>
      <c r="AE137" s="13"/>
      <c r="AT137" s="261" t="s">
        <v>132</v>
      </c>
      <c r="AU137" s="261" t="s">
        <v>83</v>
      </c>
      <c r="AV137" s="13" t="s">
        <v>83</v>
      </c>
      <c r="AW137" s="13" t="s">
        <v>30</v>
      </c>
      <c r="AX137" s="13" t="s">
        <v>73</v>
      </c>
      <c r="AY137" s="261" t="s">
        <v>121</v>
      </c>
    </row>
    <row r="138" s="14" customFormat="1">
      <c r="A138" s="14"/>
      <c r="B138" s="262"/>
      <c r="C138" s="263"/>
      <c r="D138" s="247" t="s">
        <v>132</v>
      </c>
      <c r="E138" s="264" t="s">
        <v>1</v>
      </c>
      <c r="F138" s="265" t="s">
        <v>160</v>
      </c>
      <c r="G138" s="263"/>
      <c r="H138" s="266">
        <v>1</v>
      </c>
      <c r="I138" s="267"/>
      <c r="J138" s="263"/>
      <c r="K138" s="263"/>
      <c r="L138" s="268"/>
      <c r="M138" s="269"/>
      <c r="N138" s="270"/>
      <c r="O138" s="270"/>
      <c r="P138" s="270"/>
      <c r="Q138" s="270"/>
      <c r="R138" s="270"/>
      <c r="S138" s="270"/>
      <c r="T138" s="271"/>
      <c r="U138" s="14"/>
      <c r="V138" s="14"/>
      <c r="W138" s="14"/>
      <c r="X138" s="14"/>
      <c r="Y138" s="14"/>
      <c r="Z138" s="14"/>
      <c r="AA138" s="14"/>
      <c r="AB138" s="14"/>
      <c r="AC138" s="14"/>
      <c r="AD138" s="14"/>
      <c r="AE138" s="14"/>
      <c r="AT138" s="272" t="s">
        <v>132</v>
      </c>
      <c r="AU138" s="272" t="s">
        <v>83</v>
      </c>
      <c r="AV138" s="14" t="s">
        <v>128</v>
      </c>
      <c r="AW138" s="14" t="s">
        <v>30</v>
      </c>
      <c r="AX138" s="14" t="s">
        <v>81</v>
      </c>
      <c r="AY138" s="272" t="s">
        <v>121</v>
      </c>
    </row>
    <row r="139" s="12" customFormat="1" ht="22.8" customHeight="1">
      <c r="A139" s="12"/>
      <c r="B139" s="218"/>
      <c r="C139" s="219"/>
      <c r="D139" s="220" t="s">
        <v>72</v>
      </c>
      <c r="E139" s="232" t="s">
        <v>515</v>
      </c>
      <c r="F139" s="232" t="s">
        <v>516</v>
      </c>
      <c r="G139" s="219"/>
      <c r="H139" s="219"/>
      <c r="I139" s="222"/>
      <c r="J139" s="233">
        <f>BK139</f>
        <v>0</v>
      </c>
      <c r="K139" s="219"/>
      <c r="L139" s="224"/>
      <c r="M139" s="225"/>
      <c r="N139" s="226"/>
      <c r="O139" s="226"/>
      <c r="P139" s="227">
        <f>SUM(P140:P142)</f>
        <v>0</v>
      </c>
      <c r="Q139" s="226"/>
      <c r="R139" s="227">
        <f>SUM(R140:R142)</f>
        <v>0</v>
      </c>
      <c r="S139" s="226"/>
      <c r="T139" s="228">
        <f>SUM(T140:T142)</f>
        <v>0</v>
      </c>
      <c r="U139" s="12"/>
      <c r="V139" s="12"/>
      <c r="W139" s="12"/>
      <c r="X139" s="12"/>
      <c r="Y139" s="12"/>
      <c r="Z139" s="12"/>
      <c r="AA139" s="12"/>
      <c r="AB139" s="12"/>
      <c r="AC139" s="12"/>
      <c r="AD139" s="12"/>
      <c r="AE139" s="12"/>
      <c r="AR139" s="229" t="s">
        <v>81</v>
      </c>
      <c r="AT139" s="230" t="s">
        <v>72</v>
      </c>
      <c r="AU139" s="230" t="s">
        <v>81</v>
      </c>
      <c r="AY139" s="229" t="s">
        <v>121</v>
      </c>
      <c r="BK139" s="231">
        <f>SUM(BK140:BK142)</f>
        <v>0</v>
      </c>
    </row>
    <row r="140" s="2" customFormat="1" ht="16.5" customHeight="1">
      <c r="A140" s="37"/>
      <c r="B140" s="38"/>
      <c r="C140" s="234" t="s">
        <v>174</v>
      </c>
      <c r="D140" s="234" t="s">
        <v>123</v>
      </c>
      <c r="E140" s="235" t="s">
        <v>517</v>
      </c>
      <c r="F140" s="236" t="s">
        <v>518</v>
      </c>
      <c r="G140" s="237" t="s">
        <v>496</v>
      </c>
      <c r="H140" s="238">
        <v>1</v>
      </c>
      <c r="I140" s="239"/>
      <c r="J140" s="240">
        <f>ROUND(I140*H140,2)</f>
        <v>0</v>
      </c>
      <c r="K140" s="236" t="s">
        <v>127</v>
      </c>
      <c r="L140" s="43"/>
      <c r="M140" s="241" t="s">
        <v>1</v>
      </c>
      <c r="N140" s="242" t="s">
        <v>38</v>
      </c>
      <c r="O140" s="90"/>
      <c r="P140" s="243">
        <f>O140*H140</f>
        <v>0</v>
      </c>
      <c r="Q140" s="243">
        <v>0</v>
      </c>
      <c r="R140" s="243">
        <f>Q140*H140</f>
        <v>0</v>
      </c>
      <c r="S140" s="243">
        <v>0</v>
      </c>
      <c r="T140" s="244">
        <f>S140*H140</f>
        <v>0</v>
      </c>
      <c r="U140" s="37"/>
      <c r="V140" s="37"/>
      <c r="W140" s="37"/>
      <c r="X140" s="37"/>
      <c r="Y140" s="37"/>
      <c r="Z140" s="37"/>
      <c r="AA140" s="37"/>
      <c r="AB140" s="37"/>
      <c r="AC140" s="37"/>
      <c r="AD140" s="37"/>
      <c r="AE140" s="37"/>
      <c r="AR140" s="245" t="s">
        <v>128</v>
      </c>
      <c r="AT140" s="245" t="s">
        <v>123</v>
      </c>
      <c r="AU140" s="245" t="s">
        <v>83</v>
      </c>
      <c r="AY140" s="16" t="s">
        <v>121</v>
      </c>
      <c r="BE140" s="246">
        <f>IF(N140="základní",J140,0)</f>
        <v>0</v>
      </c>
      <c r="BF140" s="246">
        <f>IF(N140="snížená",J140,0)</f>
        <v>0</v>
      </c>
      <c r="BG140" s="246">
        <f>IF(N140="zákl. přenesená",J140,0)</f>
        <v>0</v>
      </c>
      <c r="BH140" s="246">
        <f>IF(N140="sníž. přenesená",J140,0)</f>
        <v>0</v>
      </c>
      <c r="BI140" s="246">
        <f>IF(N140="nulová",J140,0)</f>
        <v>0</v>
      </c>
      <c r="BJ140" s="16" t="s">
        <v>81</v>
      </c>
      <c r="BK140" s="246">
        <f>ROUND(I140*H140,2)</f>
        <v>0</v>
      </c>
      <c r="BL140" s="16" t="s">
        <v>128</v>
      </c>
      <c r="BM140" s="245" t="s">
        <v>269</v>
      </c>
    </row>
    <row r="141" s="13" customFormat="1">
      <c r="A141" s="13"/>
      <c r="B141" s="251"/>
      <c r="C141" s="252"/>
      <c r="D141" s="247" t="s">
        <v>132</v>
      </c>
      <c r="E141" s="253" t="s">
        <v>1</v>
      </c>
      <c r="F141" s="254" t="s">
        <v>497</v>
      </c>
      <c r="G141" s="252"/>
      <c r="H141" s="255">
        <v>1</v>
      </c>
      <c r="I141" s="256"/>
      <c r="J141" s="252"/>
      <c r="K141" s="252"/>
      <c r="L141" s="257"/>
      <c r="M141" s="258"/>
      <c r="N141" s="259"/>
      <c r="O141" s="259"/>
      <c r="P141" s="259"/>
      <c r="Q141" s="259"/>
      <c r="R141" s="259"/>
      <c r="S141" s="259"/>
      <c r="T141" s="260"/>
      <c r="U141" s="13"/>
      <c r="V141" s="13"/>
      <c r="W141" s="13"/>
      <c r="X141" s="13"/>
      <c r="Y141" s="13"/>
      <c r="Z141" s="13"/>
      <c r="AA141" s="13"/>
      <c r="AB141" s="13"/>
      <c r="AC141" s="13"/>
      <c r="AD141" s="13"/>
      <c r="AE141" s="13"/>
      <c r="AT141" s="261" t="s">
        <v>132</v>
      </c>
      <c r="AU141" s="261" t="s">
        <v>83</v>
      </c>
      <c r="AV141" s="13" t="s">
        <v>83</v>
      </c>
      <c r="AW141" s="13" t="s">
        <v>30</v>
      </c>
      <c r="AX141" s="13" t="s">
        <v>73</v>
      </c>
      <c r="AY141" s="261" t="s">
        <v>121</v>
      </c>
    </row>
    <row r="142" s="14" customFormat="1">
      <c r="A142" s="14"/>
      <c r="B142" s="262"/>
      <c r="C142" s="263"/>
      <c r="D142" s="247" t="s">
        <v>132</v>
      </c>
      <c r="E142" s="264" t="s">
        <v>1</v>
      </c>
      <c r="F142" s="265" t="s">
        <v>160</v>
      </c>
      <c r="G142" s="263"/>
      <c r="H142" s="266">
        <v>1</v>
      </c>
      <c r="I142" s="267"/>
      <c r="J142" s="263"/>
      <c r="K142" s="263"/>
      <c r="L142" s="268"/>
      <c r="M142" s="291"/>
      <c r="N142" s="292"/>
      <c r="O142" s="292"/>
      <c r="P142" s="292"/>
      <c r="Q142" s="292"/>
      <c r="R142" s="292"/>
      <c r="S142" s="292"/>
      <c r="T142" s="293"/>
      <c r="U142" s="14"/>
      <c r="V142" s="14"/>
      <c r="W142" s="14"/>
      <c r="X142" s="14"/>
      <c r="Y142" s="14"/>
      <c r="Z142" s="14"/>
      <c r="AA142" s="14"/>
      <c r="AB142" s="14"/>
      <c r="AC142" s="14"/>
      <c r="AD142" s="14"/>
      <c r="AE142" s="14"/>
      <c r="AT142" s="272" t="s">
        <v>132</v>
      </c>
      <c r="AU142" s="272" t="s">
        <v>83</v>
      </c>
      <c r="AV142" s="14" t="s">
        <v>128</v>
      </c>
      <c r="AW142" s="14" t="s">
        <v>30</v>
      </c>
      <c r="AX142" s="14" t="s">
        <v>81</v>
      </c>
      <c r="AY142" s="272" t="s">
        <v>121</v>
      </c>
    </row>
    <row r="143" s="2" customFormat="1" ht="6.96" customHeight="1">
      <c r="A143" s="37"/>
      <c r="B143" s="65"/>
      <c r="C143" s="66"/>
      <c r="D143" s="66"/>
      <c r="E143" s="66"/>
      <c r="F143" s="66"/>
      <c r="G143" s="66"/>
      <c r="H143" s="66"/>
      <c r="I143" s="182"/>
      <c r="J143" s="66"/>
      <c r="K143" s="66"/>
      <c r="L143" s="43"/>
      <c r="M143" s="37"/>
      <c r="O143" s="37"/>
      <c r="P143" s="37"/>
      <c r="Q143" s="37"/>
      <c r="R143" s="37"/>
      <c r="S143" s="37"/>
      <c r="T143" s="37"/>
      <c r="U143" s="37"/>
      <c r="V143" s="37"/>
      <c r="W143" s="37"/>
      <c r="X143" s="37"/>
      <c r="Y143" s="37"/>
      <c r="Z143" s="37"/>
      <c r="AA143" s="37"/>
      <c r="AB143" s="37"/>
      <c r="AC143" s="37"/>
      <c r="AD143" s="37"/>
      <c r="AE143" s="37"/>
    </row>
  </sheetData>
  <sheetProtection sheet="1" autoFilter="0" formatColumns="0" formatRows="0" objects="1" scenarios="1" spinCount="100000" saltValue="6cz9pOuEToJqlgQeCzIp0SK4PrNNVW1Hj4AM9MKcP94kbSPBRPOGng9rIDzX0j1vS0pPa17k4D5x5wcGWX5TLw==" hashValue="69MIknzwgiLr94PphHqh3W38is++4TXCkP/wzTbgd0Z4W63VZKw/GH+TjqBd9eRu4vcKyZf7ZsSnqoAVEglZOQ==" algorithmName="SHA-512" password="CC35"/>
  <autoFilter ref="C119:K142"/>
  <mergeCells count="9">
    <mergeCell ref="E7:H7"/>
    <mergeCell ref="E9:H9"/>
    <mergeCell ref="E18:H18"/>
    <mergeCell ref="E27:H27"/>
    <mergeCell ref="E85:H85"/>
    <mergeCell ref="E87:H87"/>
    <mergeCell ref="E110:H110"/>
    <mergeCell ref="E112:H11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BOULALIBORNB\Administrator</dc:creator>
  <cp:lastModifiedBy>BOULALIBORNB\Administrator</cp:lastModifiedBy>
  <dcterms:created xsi:type="dcterms:W3CDTF">2020-11-25T19:50:23Z</dcterms:created>
  <dcterms:modified xsi:type="dcterms:W3CDTF">2020-11-25T19:50:29Z</dcterms:modified>
</cp:coreProperties>
</file>